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00_Erickson\Trinity\CDC\Updates\2020_East_Fork_Addition\Deliverable\CDC_EXT_2024\HMS\00_Parameter_Calculations\"/>
    </mc:Choice>
  </mc:AlternateContent>
  <xr:revisionPtr revIDLastSave="0" documentId="13_ncr:1_{BE485AE5-CB16-4906-B2F5-036EABF4E727}" xr6:coauthVersionLast="47" xr6:coauthVersionMax="47" xr10:uidLastSave="{00000000-0000-0000-0000-000000000000}"/>
  <bookViews>
    <workbookView xWindow="-28920" yWindow="-2805" windowWidth="29040" windowHeight="17610" xr2:uid="{5E081BD6-ECA0-41B7-849A-5D704BC5A9C4}"/>
  </bookViews>
  <sheets>
    <sheet name="Lag_Time_Computation_2055" sheetId="25" r:id="rId1"/>
    <sheet name="Mary Creek" sheetId="23" r:id="rId2"/>
    <sheet name="Lag_Time_Ratios" sheetId="20" r:id="rId3"/>
    <sheet name="WHA Lag Times" sheetId="22" r:id="rId4"/>
    <sheet name="Watershed_Characteristics" sheetId="2" r:id="rId5"/>
    <sheet name="All_GeoHMS_Params" sheetId="5" r:id="rId6"/>
    <sheet name="Subbasin265" sheetId="6" r:id="rId7"/>
    <sheet name="CentroidFlowpath" sheetId="7" r:id="rId8"/>
    <sheet name="Longest_FlowPath" sheetId="8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25" l="1"/>
  <c r="C58" i="25"/>
  <c r="D58" i="25"/>
  <c r="D291" i="25" l="1"/>
  <c r="C291" i="25"/>
  <c r="B291" i="25"/>
  <c r="D290" i="25"/>
  <c r="C290" i="25"/>
  <c r="B290" i="25"/>
  <c r="E290" i="25" s="1"/>
  <c r="D289" i="25"/>
  <c r="C289" i="25"/>
  <c r="B289" i="25"/>
  <c r="D288" i="25"/>
  <c r="C288" i="25"/>
  <c r="B288" i="25"/>
  <c r="D287" i="25"/>
  <c r="C287" i="25"/>
  <c r="B287" i="25"/>
  <c r="E287" i="25" s="1"/>
  <c r="D286" i="25"/>
  <c r="C286" i="25"/>
  <c r="B286" i="25"/>
  <c r="D285" i="25"/>
  <c r="C285" i="25"/>
  <c r="B285" i="25"/>
  <c r="D284" i="25"/>
  <c r="C284" i="25"/>
  <c r="B284" i="25"/>
  <c r="D283" i="25"/>
  <c r="C283" i="25"/>
  <c r="B283" i="25"/>
  <c r="D282" i="25"/>
  <c r="C282" i="25"/>
  <c r="B282" i="25"/>
  <c r="D281" i="25"/>
  <c r="C281" i="25"/>
  <c r="B281" i="25"/>
  <c r="D280" i="25"/>
  <c r="C280" i="25"/>
  <c r="B280" i="25"/>
  <c r="D279" i="25"/>
  <c r="C279" i="25"/>
  <c r="B279" i="25"/>
  <c r="D278" i="25"/>
  <c r="C278" i="25"/>
  <c r="B278" i="25"/>
  <c r="D277" i="25"/>
  <c r="C277" i="25"/>
  <c r="B277" i="25"/>
  <c r="D276" i="25"/>
  <c r="C276" i="25"/>
  <c r="B276" i="25"/>
  <c r="E276" i="25" s="1"/>
  <c r="D275" i="25"/>
  <c r="C275" i="25"/>
  <c r="B275" i="25"/>
  <c r="D274" i="25"/>
  <c r="C274" i="25"/>
  <c r="B274" i="25"/>
  <c r="E274" i="25" s="1"/>
  <c r="D273" i="25"/>
  <c r="C273" i="25"/>
  <c r="B273" i="25"/>
  <c r="D272" i="25"/>
  <c r="C272" i="25"/>
  <c r="B272" i="25"/>
  <c r="D271" i="25"/>
  <c r="C271" i="25"/>
  <c r="B271" i="25"/>
  <c r="E271" i="25" s="1"/>
  <c r="D270" i="25"/>
  <c r="C270" i="25"/>
  <c r="B270" i="25"/>
  <c r="D269" i="25"/>
  <c r="C269" i="25"/>
  <c r="B269" i="25"/>
  <c r="D268" i="25"/>
  <c r="C268" i="25"/>
  <c r="B268" i="25"/>
  <c r="D267" i="25"/>
  <c r="C267" i="25"/>
  <c r="B267" i="25"/>
  <c r="D266" i="25"/>
  <c r="C266" i="25"/>
  <c r="B266" i="25"/>
  <c r="D265" i="25"/>
  <c r="C265" i="25"/>
  <c r="B265" i="25"/>
  <c r="D264" i="25"/>
  <c r="C264" i="25"/>
  <c r="B264" i="25"/>
  <c r="D263" i="25"/>
  <c r="C263" i="25"/>
  <c r="B263" i="25"/>
  <c r="D262" i="25"/>
  <c r="C262" i="25"/>
  <c r="B262" i="25"/>
  <c r="D261" i="25"/>
  <c r="C261" i="25"/>
  <c r="B261" i="25"/>
  <c r="D260" i="25"/>
  <c r="C260" i="25"/>
  <c r="B260" i="25"/>
  <c r="E260" i="25" s="1"/>
  <c r="D259" i="25"/>
  <c r="C259" i="25"/>
  <c r="B259" i="25"/>
  <c r="D258" i="25"/>
  <c r="C258" i="25"/>
  <c r="B258" i="25"/>
  <c r="E258" i="25" s="1"/>
  <c r="D257" i="25"/>
  <c r="C257" i="25"/>
  <c r="B257" i="25"/>
  <c r="D256" i="25"/>
  <c r="C256" i="25"/>
  <c r="B256" i="25"/>
  <c r="D255" i="25"/>
  <c r="C255" i="25"/>
  <c r="B255" i="25"/>
  <c r="E255" i="25" s="1"/>
  <c r="D254" i="25"/>
  <c r="C254" i="25"/>
  <c r="B254" i="25"/>
  <c r="D253" i="25"/>
  <c r="C253" i="25"/>
  <c r="B253" i="25"/>
  <c r="D252" i="25"/>
  <c r="C252" i="25"/>
  <c r="B252" i="25"/>
  <c r="D251" i="25"/>
  <c r="C251" i="25"/>
  <c r="B251" i="25"/>
  <c r="D250" i="25"/>
  <c r="C250" i="25"/>
  <c r="B250" i="25"/>
  <c r="D249" i="25"/>
  <c r="C249" i="25"/>
  <c r="B249" i="25"/>
  <c r="D248" i="25"/>
  <c r="C248" i="25"/>
  <c r="B248" i="25"/>
  <c r="D247" i="25"/>
  <c r="C247" i="25"/>
  <c r="B247" i="25"/>
  <c r="D246" i="25"/>
  <c r="C246" i="25"/>
  <c r="B246" i="25"/>
  <c r="D245" i="25"/>
  <c r="C245" i="25"/>
  <c r="B245" i="25"/>
  <c r="D244" i="25"/>
  <c r="C244" i="25"/>
  <c r="B244" i="25"/>
  <c r="E244" i="25" s="1"/>
  <c r="D243" i="25"/>
  <c r="C243" i="25"/>
  <c r="B243" i="25"/>
  <c r="D242" i="25"/>
  <c r="C242" i="25"/>
  <c r="B242" i="25"/>
  <c r="E242" i="25" s="1"/>
  <c r="D241" i="25"/>
  <c r="C241" i="25"/>
  <c r="B241" i="25"/>
  <c r="D240" i="25"/>
  <c r="C240" i="25"/>
  <c r="B240" i="25"/>
  <c r="D239" i="25"/>
  <c r="C239" i="25"/>
  <c r="B239" i="25"/>
  <c r="E239" i="25" s="1"/>
  <c r="D238" i="25"/>
  <c r="C238" i="25"/>
  <c r="B238" i="25"/>
  <c r="D237" i="25"/>
  <c r="C237" i="25"/>
  <c r="B237" i="25"/>
  <c r="D236" i="25"/>
  <c r="C236" i="25"/>
  <c r="B236" i="25"/>
  <c r="D235" i="25"/>
  <c r="C235" i="25"/>
  <c r="B235" i="25"/>
  <c r="D234" i="25"/>
  <c r="C234" i="25"/>
  <c r="B234" i="25"/>
  <c r="D233" i="25"/>
  <c r="C233" i="25"/>
  <c r="B233" i="25"/>
  <c r="D232" i="25"/>
  <c r="C232" i="25"/>
  <c r="B232" i="25"/>
  <c r="D231" i="25"/>
  <c r="C231" i="25"/>
  <c r="B231" i="25"/>
  <c r="D230" i="25"/>
  <c r="C230" i="25"/>
  <c r="B230" i="25"/>
  <c r="D229" i="25"/>
  <c r="C229" i="25"/>
  <c r="B229" i="25"/>
  <c r="D228" i="25"/>
  <c r="C228" i="25"/>
  <c r="B228" i="25"/>
  <c r="E228" i="25" s="1"/>
  <c r="D227" i="25"/>
  <c r="C227" i="25"/>
  <c r="B227" i="25"/>
  <c r="D226" i="25"/>
  <c r="C226" i="25"/>
  <c r="B226" i="25"/>
  <c r="D225" i="25"/>
  <c r="C225" i="25"/>
  <c r="B225" i="25"/>
  <c r="D224" i="25"/>
  <c r="C224" i="25"/>
  <c r="B224" i="25"/>
  <c r="D223" i="25"/>
  <c r="C223" i="25"/>
  <c r="B223" i="25"/>
  <c r="E223" i="25" s="1"/>
  <c r="D222" i="25"/>
  <c r="C222" i="25"/>
  <c r="B222" i="25"/>
  <c r="D221" i="25"/>
  <c r="C221" i="25"/>
  <c r="B221" i="25"/>
  <c r="D220" i="25"/>
  <c r="C220" i="25"/>
  <c r="B220" i="25"/>
  <c r="D219" i="25"/>
  <c r="C219" i="25"/>
  <c r="B219" i="25"/>
  <c r="D218" i="25"/>
  <c r="C218" i="25"/>
  <c r="B218" i="25"/>
  <c r="D217" i="25"/>
  <c r="C217" i="25"/>
  <c r="B217" i="25"/>
  <c r="D216" i="25"/>
  <c r="C216" i="25"/>
  <c r="B216" i="25"/>
  <c r="D215" i="25"/>
  <c r="C215" i="25"/>
  <c r="B215" i="25"/>
  <c r="D214" i="25"/>
  <c r="C214" i="25"/>
  <c r="B214" i="25"/>
  <c r="D213" i="25"/>
  <c r="C213" i="25"/>
  <c r="B213" i="25"/>
  <c r="D212" i="25"/>
  <c r="C212" i="25"/>
  <c r="B212" i="25"/>
  <c r="E212" i="25" s="1"/>
  <c r="D211" i="25"/>
  <c r="C211" i="25"/>
  <c r="B211" i="25"/>
  <c r="D210" i="25"/>
  <c r="C210" i="25"/>
  <c r="B210" i="25"/>
  <c r="E210" i="25" s="1"/>
  <c r="D209" i="25"/>
  <c r="C209" i="25"/>
  <c r="B209" i="25"/>
  <c r="D208" i="25"/>
  <c r="C208" i="25"/>
  <c r="B208" i="25"/>
  <c r="D207" i="25"/>
  <c r="C207" i="25"/>
  <c r="B207" i="25"/>
  <c r="E207" i="25" s="1"/>
  <c r="D206" i="25"/>
  <c r="C206" i="25"/>
  <c r="B206" i="25"/>
  <c r="D205" i="25"/>
  <c r="C205" i="25"/>
  <c r="B205" i="25"/>
  <c r="D204" i="25"/>
  <c r="C204" i="25"/>
  <c r="B204" i="25"/>
  <c r="D203" i="25"/>
  <c r="C203" i="25"/>
  <c r="B203" i="25"/>
  <c r="D202" i="25"/>
  <c r="C202" i="25"/>
  <c r="B202" i="25"/>
  <c r="D201" i="25"/>
  <c r="C201" i="25"/>
  <c r="B201" i="25"/>
  <c r="D200" i="25"/>
  <c r="C200" i="25"/>
  <c r="B200" i="25"/>
  <c r="D199" i="25"/>
  <c r="C199" i="25"/>
  <c r="B199" i="25"/>
  <c r="D198" i="25"/>
  <c r="C198" i="25"/>
  <c r="B198" i="25"/>
  <c r="D197" i="25"/>
  <c r="C197" i="25"/>
  <c r="B197" i="25"/>
  <c r="D196" i="25"/>
  <c r="C196" i="25"/>
  <c r="B196" i="25"/>
  <c r="E196" i="25" s="1"/>
  <c r="D195" i="25"/>
  <c r="C195" i="25"/>
  <c r="B195" i="25"/>
  <c r="D194" i="25"/>
  <c r="C194" i="25"/>
  <c r="B194" i="25"/>
  <c r="E194" i="25" s="1"/>
  <c r="D193" i="25"/>
  <c r="C193" i="25"/>
  <c r="B193" i="25"/>
  <c r="D192" i="25"/>
  <c r="C192" i="25"/>
  <c r="B192" i="25"/>
  <c r="D191" i="25"/>
  <c r="C191" i="25"/>
  <c r="B191" i="25"/>
  <c r="E191" i="25" s="1"/>
  <c r="D190" i="25"/>
  <c r="C190" i="25"/>
  <c r="B190" i="25"/>
  <c r="D189" i="25"/>
  <c r="C189" i="25"/>
  <c r="B189" i="25"/>
  <c r="D188" i="25"/>
  <c r="C188" i="25"/>
  <c r="B188" i="25"/>
  <c r="D187" i="25"/>
  <c r="C187" i="25"/>
  <c r="B187" i="25"/>
  <c r="D186" i="25"/>
  <c r="C186" i="25"/>
  <c r="B186" i="25"/>
  <c r="D185" i="25"/>
  <c r="C185" i="25"/>
  <c r="B185" i="25"/>
  <c r="D184" i="25"/>
  <c r="C184" i="25"/>
  <c r="B184" i="25"/>
  <c r="D183" i="25"/>
  <c r="C183" i="25"/>
  <c r="B183" i="25"/>
  <c r="D182" i="25"/>
  <c r="C182" i="25"/>
  <c r="B182" i="25"/>
  <c r="D181" i="25"/>
  <c r="C181" i="25"/>
  <c r="B181" i="25"/>
  <c r="D180" i="25"/>
  <c r="C180" i="25"/>
  <c r="B180" i="25"/>
  <c r="E180" i="25" s="1"/>
  <c r="D179" i="25"/>
  <c r="C179" i="25"/>
  <c r="B179" i="25"/>
  <c r="D178" i="25"/>
  <c r="C178" i="25"/>
  <c r="B178" i="25"/>
  <c r="E178" i="25" s="1"/>
  <c r="D177" i="25"/>
  <c r="C177" i="25"/>
  <c r="B177" i="25"/>
  <c r="D176" i="25"/>
  <c r="C176" i="25"/>
  <c r="B176" i="25"/>
  <c r="D175" i="25"/>
  <c r="C175" i="25"/>
  <c r="B175" i="25"/>
  <c r="E175" i="25" s="1"/>
  <c r="D174" i="25"/>
  <c r="C174" i="25"/>
  <c r="B174" i="25"/>
  <c r="D173" i="25"/>
  <c r="C173" i="25"/>
  <c r="B173" i="25"/>
  <c r="D172" i="25"/>
  <c r="C172" i="25"/>
  <c r="B172" i="25"/>
  <c r="D171" i="25"/>
  <c r="C171" i="25"/>
  <c r="B171" i="25"/>
  <c r="D170" i="25"/>
  <c r="C170" i="25"/>
  <c r="B170" i="25"/>
  <c r="D169" i="25"/>
  <c r="C169" i="25"/>
  <c r="B169" i="25"/>
  <c r="D168" i="25"/>
  <c r="C168" i="25"/>
  <c r="B168" i="25"/>
  <c r="D167" i="25"/>
  <c r="C167" i="25"/>
  <c r="B167" i="25"/>
  <c r="D166" i="25"/>
  <c r="C166" i="25"/>
  <c r="B166" i="25"/>
  <c r="D165" i="25"/>
  <c r="C165" i="25"/>
  <c r="B165" i="25"/>
  <c r="D164" i="25"/>
  <c r="C164" i="25"/>
  <c r="B164" i="25"/>
  <c r="E164" i="25" s="1"/>
  <c r="D163" i="25"/>
  <c r="C163" i="25"/>
  <c r="B163" i="25"/>
  <c r="D162" i="25"/>
  <c r="C162" i="25"/>
  <c r="B162" i="25"/>
  <c r="E162" i="25" s="1"/>
  <c r="D161" i="25"/>
  <c r="C161" i="25"/>
  <c r="B161" i="25"/>
  <c r="D160" i="25"/>
  <c r="C160" i="25"/>
  <c r="B160" i="25"/>
  <c r="D159" i="25"/>
  <c r="C159" i="25"/>
  <c r="B159" i="25"/>
  <c r="E159" i="25" s="1"/>
  <c r="D158" i="25"/>
  <c r="C158" i="25"/>
  <c r="B158" i="25"/>
  <c r="D157" i="25"/>
  <c r="C157" i="25"/>
  <c r="B157" i="25"/>
  <c r="D156" i="25"/>
  <c r="C156" i="25"/>
  <c r="B156" i="25"/>
  <c r="D155" i="25"/>
  <c r="C155" i="25"/>
  <c r="B155" i="25"/>
  <c r="D154" i="25"/>
  <c r="C154" i="25"/>
  <c r="B154" i="25"/>
  <c r="D153" i="25"/>
  <c r="C153" i="25"/>
  <c r="B153" i="25"/>
  <c r="D152" i="25"/>
  <c r="C152" i="25"/>
  <c r="B152" i="25"/>
  <c r="D151" i="25"/>
  <c r="C151" i="25"/>
  <c r="B151" i="25"/>
  <c r="D150" i="25"/>
  <c r="C150" i="25"/>
  <c r="B150" i="25"/>
  <c r="D149" i="25"/>
  <c r="C149" i="25"/>
  <c r="B149" i="25"/>
  <c r="D148" i="25"/>
  <c r="C148" i="25"/>
  <c r="B148" i="25"/>
  <c r="E148" i="25" s="1"/>
  <c r="D147" i="25"/>
  <c r="C147" i="25"/>
  <c r="B147" i="25"/>
  <c r="D146" i="25"/>
  <c r="C146" i="25"/>
  <c r="B146" i="25"/>
  <c r="E146" i="25" s="1"/>
  <c r="D145" i="25"/>
  <c r="C145" i="25"/>
  <c r="B145" i="25"/>
  <c r="D144" i="25"/>
  <c r="C144" i="25"/>
  <c r="B144" i="25"/>
  <c r="D143" i="25"/>
  <c r="C143" i="25"/>
  <c r="B143" i="25"/>
  <c r="E143" i="25" s="1"/>
  <c r="D142" i="25"/>
  <c r="C142" i="25"/>
  <c r="B142" i="25"/>
  <c r="D141" i="25"/>
  <c r="C141" i="25"/>
  <c r="B141" i="25"/>
  <c r="D140" i="25"/>
  <c r="C140" i="25"/>
  <c r="B140" i="25"/>
  <c r="D139" i="25"/>
  <c r="C139" i="25"/>
  <c r="B139" i="25"/>
  <c r="D138" i="25"/>
  <c r="C138" i="25"/>
  <c r="B138" i="25"/>
  <c r="D137" i="25"/>
  <c r="C137" i="25"/>
  <c r="B137" i="25"/>
  <c r="D136" i="25"/>
  <c r="C136" i="25"/>
  <c r="B136" i="25"/>
  <c r="D135" i="25"/>
  <c r="C135" i="25"/>
  <c r="B135" i="25"/>
  <c r="D134" i="25"/>
  <c r="C134" i="25"/>
  <c r="B134" i="25"/>
  <c r="D133" i="25"/>
  <c r="C133" i="25"/>
  <c r="B133" i="25"/>
  <c r="D132" i="25"/>
  <c r="C132" i="25"/>
  <c r="B132" i="25"/>
  <c r="E132" i="25" s="1"/>
  <c r="D131" i="25"/>
  <c r="C131" i="25"/>
  <c r="B131" i="25"/>
  <c r="D130" i="25"/>
  <c r="C130" i="25"/>
  <c r="B130" i="25"/>
  <c r="E130" i="25" s="1"/>
  <c r="D129" i="25"/>
  <c r="C129" i="25"/>
  <c r="B129" i="25"/>
  <c r="D128" i="25"/>
  <c r="C128" i="25"/>
  <c r="B128" i="25"/>
  <c r="D127" i="25"/>
  <c r="C127" i="25"/>
  <c r="B127" i="25"/>
  <c r="E127" i="25" s="1"/>
  <c r="D126" i="25"/>
  <c r="C126" i="25"/>
  <c r="B126" i="25"/>
  <c r="D125" i="25"/>
  <c r="C125" i="25"/>
  <c r="B125" i="25"/>
  <c r="D124" i="25"/>
  <c r="C124" i="25"/>
  <c r="B124" i="25"/>
  <c r="D123" i="25"/>
  <c r="C123" i="25"/>
  <c r="B123" i="25"/>
  <c r="D122" i="25"/>
  <c r="C122" i="25"/>
  <c r="B122" i="25"/>
  <c r="D121" i="25"/>
  <c r="C121" i="25"/>
  <c r="B121" i="25"/>
  <c r="D120" i="25"/>
  <c r="C120" i="25"/>
  <c r="B120" i="25"/>
  <c r="D119" i="25"/>
  <c r="C119" i="25"/>
  <c r="B119" i="25"/>
  <c r="D118" i="25"/>
  <c r="C118" i="25"/>
  <c r="B118" i="25"/>
  <c r="D117" i="25"/>
  <c r="C117" i="25"/>
  <c r="B117" i="25"/>
  <c r="D116" i="25"/>
  <c r="C116" i="25"/>
  <c r="B116" i="25"/>
  <c r="E116" i="25" s="1"/>
  <c r="D115" i="25"/>
  <c r="C115" i="25"/>
  <c r="B115" i="25"/>
  <c r="D114" i="25"/>
  <c r="C114" i="25"/>
  <c r="B114" i="25"/>
  <c r="E114" i="25" s="1"/>
  <c r="D113" i="25"/>
  <c r="C113" i="25"/>
  <c r="B113" i="25"/>
  <c r="D112" i="25"/>
  <c r="C112" i="25"/>
  <c r="B112" i="25"/>
  <c r="D111" i="25"/>
  <c r="C111" i="25"/>
  <c r="B111" i="25"/>
  <c r="E111" i="25" s="1"/>
  <c r="D110" i="25"/>
  <c r="C110" i="25"/>
  <c r="B110" i="25"/>
  <c r="D109" i="25"/>
  <c r="C109" i="25"/>
  <c r="B109" i="25"/>
  <c r="D108" i="25"/>
  <c r="C108" i="25"/>
  <c r="B108" i="25"/>
  <c r="D107" i="25"/>
  <c r="C107" i="25"/>
  <c r="B107" i="25"/>
  <c r="D106" i="25"/>
  <c r="C106" i="25"/>
  <c r="B106" i="25"/>
  <c r="D105" i="25"/>
  <c r="C105" i="25"/>
  <c r="B105" i="25"/>
  <c r="D104" i="25"/>
  <c r="C104" i="25"/>
  <c r="B104" i="25"/>
  <c r="D103" i="25"/>
  <c r="C103" i="25"/>
  <c r="B103" i="25"/>
  <c r="D102" i="25"/>
  <c r="C102" i="25"/>
  <c r="B102" i="25"/>
  <c r="D101" i="25"/>
  <c r="C101" i="25"/>
  <c r="B101" i="25"/>
  <c r="D100" i="25"/>
  <c r="C100" i="25"/>
  <c r="B100" i="25"/>
  <c r="E100" i="25" s="1"/>
  <c r="D99" i="25"/>
  <c r="C99" i="25"/>
  <c r="B99" i="25"/>
  <c r="D98" i="25"/>
  <c r="C98" i="25"/>
  <c r="B98" i="25"/>
  <c r="D97" i="25"/>
  <c r="C97" i="25"/>
  <c r="B97" i="25"/>
  <c r="D96" i="25"/>
  <c r="C96" i="25"/>
  <c r="B96" i="25"/>
  <c r="D95" i="25"/>
  <c r="C95" i="25"/>
  <c r="B95" i="25"/>
  <c r="E95" i="25" s="1"/>
  <c r="D94" i="25"/>
  <c r="C94" i="25"/>
  <c r="B94" i="25"/>
  <c r="D93" i="25"/>
  <c r="C93" i="25"/>
  <c r="B93" i="25"/>
  <c r="D92" i="25"/>
  <c r="C92" i="25"/>
  <c r="B92" i="25"/>
  <c r="D91" i="25"/>
  <c r="C91" i="25"/>
  <c r="B91" i="25"/>
  <c r="D90" i="25"/>
  <c r="C90" i="25"/>
  <c r="B90" i="25"/>
  <c r="D89" i="25"/>
  <c r="C89" i="25"/>
  <c r="B89" i="25"/>
  <c r="D88" i="25"/>
  <c r="C88" i="25"/>
  <c r="B88" i="25"/>
  <c r="D87" i="25"/>
  <c r="C87" i="25"/>
  <c r="B87" i="25"/>
  <c r="D86" i="25"/>
  <c r="C86" i="25"/>
  <c r="B86" i="25"/>
  <c r="D85" i="25"/>
  <c r="C85" i="25"/>
  <c r="B85" i="25"/>
  <c r="D84" i="25"/>
  <c r="C84" i="25"/>
  <c r="B84" i="25"/>
  <c r="E84" i="25" s="1"/>
  <c r="D83" i="25"/>
  <c r="C83" i="25"/>
  <c r="B83" i="25"/>
  <c r="D82" i="25"/>
  <c r="C82" i="25"/>
  <c r="B82" i="25"/>
  <c r="E82" i="25" s="1"/>
  <c r="D81" i="25"/>
  <c r="C81" i="25"/>
  <c r="B81" i="25"/>
  <c r="D80" i="25"/>
  <c r="C80" i="25"/>
  <c r="B80" i="25"/>
  <c r="D79" i="25"/>
  <c r="C79" i="25"/>
  <c r="B79" i="25"/>
  <c r="E79" i="25" s="1"/>
  <c r="D78" i="25"/>
  <c r="C78" i="25"/>
  <c r="B78" i="25"/>
  <c r="D77" i="25"/>
  <c r="C77" i="25"/>
  <c r="B77" i="25"/>
  <c r="D76" i="25"/>
  <c r="C76" i="25"/>
  <c r="B76" i="25"/>
  <c r="D75" i="25"/>
  <c r="C75" i="25"/>
  <c r="B75" i="25"/>
  <c r="D74" i="25"/>
  <c r="C74" i="25"/>
  <c r="B74" i="25"/>
  <c r="D73" i="25"/>
  <c r="C73" i="25"/>
  <c r="B73" i="25"/>
  <c r="D72" i="25"/>
  <c r="C72" i="25"/>
  <c r="B72" i="25"/>
  <c r="D71" i="25"/>
  <c r="C71" i="25"/>
  <c r="B71" i="25"/>
  <c r="D70" i="25"/>
  <c r="C70" i="25"/>
  <c r="B70" i="25"/>
  <c r="D69" i="25"/>
  <c r="C69" i="25"/>
  <c r="B69" i="25"/>
  <c r="D68" i="25"/>
  <c r="C68" i="25"/>
  <c r="B68" i="25"/>
  <c r="E68" i="25" s="1"/>
  <c r="D67" i="25"/>
  <c r="C67" i="25"/>
  <c r="B67" i="25"/>
  <c r="D66" i="25"/>
  <c r="C66" i="25"/>
  <c r="B66" i="25"/>
  <c r="E66" i="25" s="1"/>
  <c r="D65" i="25"/>
  <c r="C65" i="25"/>
  <c r="B65" i="25"/>
  <c r="D64" i="25"/>
  <c r="C64" i="25"/>
  <c r="B64" i="25"/>
  <c r="D63" i="25"/>
  <c r="C63" i="25"/>
  <c r="B63" i="25"/>
  <c r="E63" i="25" s="1"/>
  <c r="D62" i="25"/>
  <c r="C62" i="25"/>
  <c r="B62" i="25"/>
  <c r="D61" i="25"/>
  <c r="C61" i="25"/>
  <c r="B61" i="25"/>
  <c r="D60" i="25"/>
  <c r="C60" i="25"/>
  <c r="B60" i="25"/>
  <c r="D59" i="25"/>
  <c r="C59" i="25"/>
  <c r="B59" i="25"/>
  <c r="B58" i="25"/>
  <c r="D57" i="25"/>
  <c r="C57" i="25"/>
  <c r="B57" i="25"/>
  <c r="E57" i="25" s="1"/>
  <c r="D56" i="25"/>
  <c r="C56" i="25"/>
  <c r="B56" i="25"/>
  <c r="D55" i="25"/>
  <c r="C55" i="25"/>
  <c r="B55" i="25"/>
  <c r="D54" i="25"/>
  <c r="C54" i="25"/>
  <c r="B54" i="25"/>
  <c r="D53" i="25"/>
  <c r="C53" i="25"/>
  <c r="B53" i="25"/>
  <c r="D52" i="25"/>
  <c r="C52" i="25"/>
  <c r="B52" i="25"/>
  <c r="E52" i="25" s="1"/>
  <c r="D51" i="25"/>
  <c r="C51" i="25"/>
  <c r="B51" i="25"/>
  <c r="D50" i="25"/>
  <c r="C50" i="25"/>
  <c r="B50" i="25"/>
  <c r="D49" i="25"/>
  <c r="C49" i="25"/>
  <c r="B49" i="25"/>
  <c r="D48" i="25"/>
  <c r="C48" i="25"/>
  <c r="B48" i="25"/>
  <c r="D47" i="25"/>
  <c r="C47" i="25"/>
  <c r="B47" i="25"/>
  <c r="E47" i="25" s="1"/>
  <c r="D46" i="25"/>
  <c r="C46" i="25"/>
  <c r="B46" i="25"/>
  <c r="E46" i="25" s="1"/>
  <c r="D45" i="25"/>
  <c r="C45" i="25"/>
  <c r="B45" i="25"/>
  <c r="D44" i="25"/>
  <c r="C44" i="25"/>
  <c r="B44" i="25"/>
  <c r="E44" i="25" s="1"/>
  <c r="D43" i="25"/>
  <c r="C43" i="25"/>
  <c r="B43" i="25"/>
  <c r="D42" i="25"/>
  <c r="C42" i="25"/>
  <c r="B42" i="25"/>
  <c r="D41" i="25"/>
  <c r="C41" i="25"/>
  <c r="B41" i="25"/>
  <c r="D40" i="25"/>
  <c r="C40" i="25"/>
  <c r="B40" i="25"/>
  <c r="D39" i="25"/>
  <c r="C39" i="25"/>
  <c r="B39" i="25"/>
  <c r="D38" i="25"/>
  <c r="C38" i="25"/>
  <c r="B38" i="25"/>
  <c r="D37" i="25"/>
  <c r="C37" i="25"/>
  <c r="B37" i="25"/>
  <c r="D36" i="25"/>
  <c r="C36" i="25"/>
  <c r="B36" i="25"/>
  <c r="E36" i="25" s="1"/>
  <c r="D35" i="25"/>
  <c r="C35" i="25"/>
  <c r="B35" i="25"/>
  <c r="D34" i="25"/>
  <c r="C34" i="25"/>
  <c r="B34" i="25"/>
  <c r="D33" i="25"/>
  <c r="C33" i="25"/>
  <c r="B33" i="25"/>
  <c r="D32" i="25"/>
  <c r="C32" i="25"/>
  <c r="B32" i="25"/>
  <c r="D31" i="25"/>
  <c r="C31" i="25"/>
  <c r="B31" i="25"/>
  <c r="E31" i="25" s="1"/>
  <c r="D30" i="25"/>
  <c r="C30" i="25"/>
  <c r="B30" i="25"/>
  <c r="E30" i="25" s="1"/>
  <c r="D29" i="25"/>
  <c r="C29" i="25"/>
  <c r="B29" i="25"/>
  <c r="D28" i="25"/>
  <c r="C28" i="25"/>
  <c r="B28" i="25"/>
  <c r="E28" i="25" s="1"/>
  <c r="D27" i="25"/>
  <c r="C27" i="25"/>
  <c r="B27" i="25"/>
  <c r="D26" i="25"/>
  <c r="C26" i="25"/>
  <c r="B26" i="25"/>
  <c r="D25" i="25"/>
  <c r="C25" i="25"/>
  <c r="B25" i="25"/>
  <c r="D24" i="25"/>
  <c r="C24" i="25"/>
  <c r="B24" i="25"/>
  <c r="D23" i="25"/>
  <c r="C23" i="25"/>
  <c r="B23" i="25"/>
  <c r="D22" i="25"/>
  <c r="C22" i="25"/>
  <c r="B22" i="25"/>
  <c r="D21" i="25"/>
  <c r="C21" i="25"/>
  <c r="B21" i="25"/>
  <c r="D20" i="25"/>
  <c r="C20" i="25"/>
  <c r="B20" i="25"/>
  <c r="E20" i="25" s="1"/>
  <c r="D19" i="25"/>
  <c r="C19" i="25"/>
  <c r="B19" i="25"/>
  <c r="D18" i="25"/>
  <c r="C18" i="25"/>
  <c r="B18" i="25"/>
  <c r="D17" i="25"/>
  <c r="C17" i="25"/>
  <c r="B17" i="25"/>
  <c r="D16" i="25"/>
  <c r="C16" i="25"/>
  <c r="B16" i="25"/>
  <c r="D15" i="25"/>
  <c r="C15" i="25"/>
  <c r="B15" i="25"/>
  <c r="E15" i="25" s="1"/>
  <c r="D14" i="25"/>
  <c r="C14" i="25"/>
  <c r="B14" i="25"/>
  <c r="E14" i="25" s="1"/>
  <c r="D13" i="25"/>
  <c r="C13" i="25"/>
  <c r="B13" i="25"/>
  <c r="D12" i="25"/>
  <c r="C12" i="25"/>
  <c r="B12" i="25"/>
  <c r="E12" i="25" s="1"/>
  <c r="D11" i="25"/>
  <c r="C11" i="25"/>
  <c r="B11" i="25"/>
  <c r="D10" i="25"/>
  <c r="C10" i="25"/>
  <c r="B10" i="25"/>
  <c r="D9" i="25"/>
  <c r="C9" i="25"/>
  <c r="B9" i="25"/>
  <c r="D8" i="25"/>
  <c r="C8" i="25"/>
  <c r="B8" i="25"/>
  <c r="D7" i="25"/>
  <c r="C7" i="25"/>
  <c r="B7" i="25"/>
  <c r="D6" i="25"/>
  <c r="C6" i="25"/>
  <c r="B6" i="25"/>
  <c r="D5" i="25"/>
  <c r="C5" i="25"/>
  <c r="B5" i="25"/>
  <c r="D4" i="25"/>
  <c r="C4" i="25"/>
  <c r="B4" i="25"/>
  <c r="E4" i="25" s="1"/>
  <c r="D3" i="25"/>
  <c r="C3" i="25"/>
  <c r="F3" i="25" s="1"/>
  <c r="B3" i="25"/>
  <c r="E3" i="25" s="1"/>
  <c r="F303" i="25"/>
  <c r="G303" i="25" s="1"/>
  <c r="H303" i="25" s="1"/>
  <c r="F302" i="25"/>
  <c r="G302" i="25" s="1"/>
  <c r="H302" i="25" s="1"/>
  <c r="F301" i="25"/>
  <c r="G301" i="25" s="1"/>
  <c r="H301" i="25" s="1"/>
  <c r="F300" i="25"/>
  <c r="G300" i="25" s="1"/>
  <c r="H300" i="25" s="1"/>
  <c r="F299" i="25"/>
  <c r="G299" i="25" s="1"/>
  <c r="H299" i="25" s="1"/>
  <c r="F298" i="25"/>
  <c r="G298" i="25" s="1"/>
  <c r="H298" i="25" s="1"/>
  <c r="F297" i="25"/>
  <c r="G297" i="25" s="1"/>
  <c r="H297" i="25" s="1"/>
  <c r="F296" i="25"/>
  <c r="G296" i="25" s="1"/>
  <c r="H296" i="25" s="1"/>
  <c r="F291" i="25"/>
  <c r="E291" i="25"/>
  <c r="F290" i="25"/>
  <c r="F289" i="25"/>
  <c r="E289" i="25"/>
  <c r="F288" i="25"/>
  <c r="E288" i="25"/>
  <c r="F287" i="25"/>
  <c r="F286" i="25"/>
  <c r="E286" i="25"/>
  <c r="F285" i="25"/>
  <c r="E285" i="25"/>
  <c r="F284" i="25"/>
  <c r="E284" i="25"/>
  <c r="F283" i="25"/>
  <c r="E283" i="25"/>
  <c r="F282" i="25"/>
  <c r="E282" i="25"/>
  <c r="E281" i="25"/>
  <c r="F280" i="25"/>
  <c r="E280" i="25"/>
  <c r="E279" i="25"/>
  <c r="F278" i="25"/>
  <c r="E278" i="25"/>
  <c r="F277" i="25"/>
  <c r="E277" i="25"/>
  <c r="F275" i="25"/>
  <c r="E275" i="25"/>
  <c r="F274" i="25"/>
  <c r="F273" i="25"/>
  <c r="E273" i="25"/>
  <c r="F272" i="25"/>
  <c r="E272" i="25"/>
  <c r="F271" i="25"/>
  <c r="F270" i="25"/>
  <c r="E270" i="25"/>
  <c r="F269" i="25"/>
  <c r="E269" i="25"/>
  <c r="F268" i="25"/>
  <c r="E268" i="25"/>
  <c r="F267" i="25"/>
  <c r="E267" i="25"/>
  <c r="F266" i="25"/>
  <c r="E266" i="25"/>
  <c r="E265" i="25"/>
  <c r="F264" i="25"/>
  <c r="E264" i="25"/>
  <c r="E263" i="25"/>
  <c r="F262" i="25"/>
  <c r="E262" i="25"/>
  <c r="F261" i="25"/>
  <c r="E261" i="25"/>
  <c r="F259" i="25"/>
  <c r="E259" i="25"/>
  <c r="F258" i="25"/>
  <c r="F257" i="25"/>
  <c r="E257" i="25"/>
  <c r="F256" i="25"/>
  <c r="E256" i="25"/>
  <c r="F255" i="25"/>
  <c r="F254" i="25"/>
  <c r="E254" i="25"/>
  <c r="F253" i="25"/>
  <c r="E253" i="25"/>
  <c r="F252" i="25"/>
  <c r="E252" i="25"/>
  <c r="F251" i="25"/>
  <c r="E251" i="25"/>
  <c r="F250" i="25"/>
  <c r="E250" i="25"/>
  <c r="E249" i="25"/>
  <c r="F248" i="25"/>
  <c r="E248" i="25"/>
  <c r="E247" i="25"/>
  <c r="F246" i="25"/>
  <c r="E246" i="25"/>
  <c r="F245" i="25"/>
  <c r="E245" i="25"/>
  <c r="F243" i="25"/>
  <c r="E243" i="25"/>
  <c r="F242" i="25"/>
  <c r="F241" i="25"/>
  <c r="E241" i="25"/>
  <c r="F240" i="25"/>
  <c r="E240" i="25"/>
  <c r="F239" i="25"/>
  <c r="F238" i="25"/>
  <c r="E238" i="25"/>
  <c r="F237" i="25"/>
  <c r="E237" i="25"/>
  <c r="F236" i="25"/>
  <c r="E236" i="25"/>
  <c r="F235" i="25"/>
  <c r="E235" i="25"/>
  <c r="F234" i="25"/>
  <c r="E234" i="25"/>
  <c r="E233" i="25"/>
  <c r="F232" i="25"/>
  <c r="E232" i="25"/>
  <c r="E231" i="25"/>
  <c r="F230" i="25"/>
  <c r="E230" i="25"/>
  <c r="F229" i="25"/>
  <c r="E229" i="25"/>
  <c r="F227" i="25"/>
  <c r="E227" i="25"/>
  <c r="F226" i="25"/>
  <c r="E226" i="25"/>
  <c r="F225" i="25"/>
  <c r="E225" i="25"/>
  <c r="F224" i="25"/>
  <c r="E224" i="25"/>
  <c r="F223" i="25"/>
  <c r="F222" i="25"/>
  <c r="E222" i="25"/>
  <c r="F221" i="25"/>
  <c r="E221" i="25"/>
  <c r="F220" i="25"/>
  <c r="E220" i="25"/>
  <c r="F219" i="25"/>
  <c r="E219" i="25"/>
  <c r="F218" i="25"/>
  <c r="E218" i="25"/>
  <c r="E217" i="25"/>
  <c r="F216" i="25"/>
  <c r="E216" i="25"/>
  <c r="E215" i="25"/>
  <c r="F214" i="25"/>
  <c r="E214" i="25"/>
  <c r="F213" i="25"/>
  <c r="E213" i="25"/>
  <c r="F211" i="25"/>
  <c r="E211" i="25"/>
  <c r="F210" i="25"/>
  <c r="F209" i="25"/>
  <c r="E209" i="25"/>
  <c r="F208" i="25"/>
  <c r="E208" i="25"/>
  <c r="F207" i="25"/>
  <c r="F206" i="25"/>
  <c r="E206" i="25"/>
  <c r="F205" i="25"/>
  <c r="E205" i="25"/>
  <c r="F204" i="25"/>
  <c r="E204" i="25"/>
  <c r="F203" i="25"/>
  <c r="E203" i="25"/>
  <c r="F202" i="25"/>
  <c r="E202" i="25"/>
  <c r="E201" i="25"/>
  <c r="F200" i="25"/>
  <c r="E200" i="25"/>
  <c r="F199" i="25"/>
  <c r="E199" i="25"/>
  <c r="F198" i="25"/>
  <c r="E198" i="25"/>
  <c r="F197" i="25"/>
  <c r="E197" i="25"/>
  <c r="F195" i="25"/>
  <c r="E195" i="25"/>
  <c r="F194" i="25"/>
  <c r="F193" i="25"/>
  <c r="E193" i="25"/>
  <c r="F192" i="25"/>
  <c r="E192" i="25"/>
  <c r="F191" i="25"/>
  <c r="F190" i="25"/>
  <c r="E190" i="25"/>
  <c r="F189" i="25"/>
  <c r="E189" i="25"/>
  <c r="F188" i="25"/>
  <c r="E188" i="25"/>
  <c r="F187" i="25"/>
  <c r="E187" i="25"/>
  <c r="F186" i="25"/>
  <c r="E186" i="25"/>
  <c r="E185" i="25"/>
  <c r="F184" i="25"/>
  <c r="E184" i="25"/>
  <c r="F183" i="25"/>
  <c r="E183" i="25"/>
  <c r="F182" i="25"/>
  <c r="E182" i="25"/>
  <c r="F181" i="25"/>
  <c r="E181" i="25"/>
  <c r="F179" i="25"/>
  <c r="E179" i="25"/>
  <c r="F178" i="25"/>
  <c r="F177" i="25"/>
  <c r="E177" i="25"/>
  <c r="F176" i="25"/>
  <c r="E176" i="25"/>
  <c r="F175" i="25"/>
  <c r="F174" i="25"/>
  <c r="E174" i="25"/>
  <c r="F173" i="25"/>
  <c r="E173" i="25"/>
  <c r="F172" i="25"/>
  <c r="E172" i="25"/>
  <c r="F171" i="25"/>
  <c r="E171" i="25"/>
  <c r="F170" i="25"/>
  <c r="E170" i="25"/>
  <c r="E169" i="25"/>
  <c r="F168" i="25"/>
  <c r="E168" i="25"/>
  <c r="E167" i="25"/>
  <c r="F166" i="25"/>
  <c r="E166" i="25"/>
  <c r="F165" i="25"/>
  <c r="E165" i="25"/>
  <c r="F163" i="25"/>
  <c r="E163" i="25"/>
  <c r="F162" i="25"/>
  <c r="F161" i="25"/>
  <c r="E161" i="25"/>
  <c r="F160" i="25"/>
  <c r="E160" i="25"/>
  <c r="F159" i="25"/>
  <c r="F158" i="25"/>
  <c r="E158" i="25"/>
  <c r="F157" i="25"/>
  <c r="E157" i="25"/>
  <c r="F156" i="25"/>
  <c r="E156" i="25"/>
  <c r="F155" i="25"/>
  <c r="E155" i="25"/>
  <c r="F154" i="25"/>
  <c r="E154" i="25"/>
  <c r="E153" i="25"/>
  <c r="F152" i="25"/>
  <c r="E152" i="25"/>
  <c r="E151" i="25"/>
  <c r="F150" i="25"/>
  <c r="E150" i="25"/>
  <c r="F149" i="25"/>
  <c r="E149" i="25"/>
  <c r="F147" i="25"/>
  <c r="E147" i="25"/>
  <c r="F146" i="25"/>
  <c r="F145" i="25"/>
  <c r="E145" i="25"/>
  <c r="F144" i="25"/>
  <c r="E144" i="25"/>
  <c r="F143" i="25"/>
  <c r="F142" i="25"/>
  <c r="E142" i="25"/>
  <c r="F141" i="25"/>
  <c r="E141" i="25"/>
  <c r="F140" i="25"/>
  <c r="E140" i="25"/>
  <c r="F139" i="25"/>
  <c r="E139" i="25"/>
  <c r="F138" i="25"/>
  <c r="E138" i="25"/>
  <c r="E137" i="25"/>
  <c r="F136" i="25"/>
  <c r="E136" i="25"/>
  <c r="E135" i="25"/>
  <c r="F134" i="25"/>
  <c r="E134" i="25"/>
  <c r="F133" i="25"/>
  <c r="E133" i="25"/>
  <c r="F131" i="25"/>
  <c r="E131" i="25"/>
  <c r="F130" i="25"/>
  <c r="F129" i="25"/>
  <c r="E129" i="25"/>
  <c r="F128" i="25"/>
  <c r="E128" i="25"/>
  <c r="F127" i="25"/>
  <c r="F126" i="25"/>
  <c r="E126" i="25"/>
  <c r="F125" i="25"/>
  <c r="E125" i="25"/>
  <c r="F124" i="25"/>
  <c r="E124" i="25"/>
  <c r="F123" i="25"/>
  <c r="E123" i="25"/>
  <c r="F122" i="25"/>
  <c r="E122" i="25"/>
  <c r="E121" i="25"/>
  <c r="F120" i="25"/>
  <c r="E120" i="25"/>
  <c r="E119" i="25"/>
  <c r="F118" i="25"/>
  <c r="E118" i="25"/>
  <c r="F117" i="25"/>
  <c r="E117" i="25"/>
  <c r="F115" i="25"/>
  <c r="E115" i="25"/>
  <c r="F114" i="25"/>
  <c r="F113" i="25"/>
  <c r="E113" i="25"/>
  <c r="F112" i="25"/>
  <c r="E112" i="25"/>
  <c r="F111" i="25"/>
  <c r="F110" i="25"/>
  <c r="E110" i="25"/>
  <c r="F109" i="25"/>
  <c r="E109" i="25"/>
  <c r="F108" i="25"/>
  <c r="E108" i="25"/>
  <c r="F107" i="25"/>
  <c r="E107" i="25"/>
  <c r="F106" i="25"/>
  <c r="E106" i="25"/>
  <c r="E105" i="25"/>
  <c r="F104" i="25"/>
  <c r="E104" i="25"/>
  <c r="E103" i="25"/>
  <c r="F102" i="25"/>
  <c r="E102" i="25"/>
  <c r="F101" i="25"/>
  <c r="E101" i="25"/>
  <c r="F99" i="25"/>
  <c r="E99" i="25"/>
  <c r="F98" i="25"/>
  <c r="E98" i="25"/>
  <c r="F97" i="25"/>
  <c r="E97" i="25"/>
  <c r="F96" i="25"/>
  <c r="E96" i="25"/>
  <c r="F95" i="25"/>
  <c r="F94" i="25"/>
  <c r="E94" i="25"/>
  <c r="F93" i="25"/>
  <c r="E93" i="25"/>
  <c r="F92" i="25"/>
  <c r="E92" i="25"/>
  <c r="F91" i="25"/>
  <c r="E91" i="25"/>
  <c r="F90" i="25"/>
  <c r="E90" i="25"/>
  <c r="E89" i="25"/>
  <c r="F88" i="25"/>
  <c r="E88" i="25"/>
  <c r="E87" i="25"/>
  <c r="F86" i="25"/>
  <c r="E86" i="25"/>
  <c r="F85" i="25"/>
  <c r="E85" i="25"/>
  <c r="F83" i="25"/>
  <c r="E83" i="25"/>
  <c r="F82" i="25"/>
  <c r="F81" i="25"/>
  <c r="E81" i="25"/>
  <c r="F80" i="25"/>
  <c r="E80" i="25"/>
  <c r="F79" i="25"/>
  <c r="F78" i="25"/>
  <c r="E78" i="25"/>
  <c r="F77" i="25"/>
  <c r="E77" i="25"/>
  <c r="F76" i="25"/>
  <c r="E76" i="25"/>
  <c r="F75" i="25"/>
  <c r="E75" i="25"/>
  <c r="F74" i="25"/>
  <c r="E74" i="25"/>
  <c r="E73" i="25"/>
  <c r="F72" i="25"/>
  <c r="E72" i="25"/>
  <c r="F71" i="25"/>
  <c r="E71" i="25"/>
  <c r="F70" i="25"/>
  <c r="E70" i="25"/>
  <c r="F69" i="25"/>
  <c r="E69" i="25"/>
  <c r="F67" i="25"/>
  <c r="E67" i="25"/>
  <c r="F66" i="25"/>
  <c r="F65" i="25"/>
  <c r="E65" i="25"/>
  <c r="F64" i="25"/>
  <c r="E64" i="25"/>
  <c r="F63" i="25"/>
  <c r="F62" i="25"/>
  <c r="E62" i="25"/>
  <c r="F61" i="25"/>
  <c r="E61" i="25"/>
  <c r="F60" i="25"/>
  <c r="E60" i="25"/>
  <c r="F59" i="25"/>
  <c r="E59" i="25"/>
  <c r="F58" i="25"/>
  <c r="E58" i="25"/>
  <c r="F56" i="25"/>
  <c r="E56" i="25"/>
  <c r="F55" i="25"/>
  <c r="E55" i="25"/>
  <c r="F54" i="25"/>
  <c r="E54" i="25"/>
  <c r="F53" i="25"/>
  <c r="E53" i="25"/>
  <c r="E51" i="25"/>
  <c r="F50" i="25"/>
  <c r="E50" i="25"/>
  <c r="F49" i="25"/>
  <c r="E49" i="25"/>
  <c r="F48" i="25"/>
  <c r="E48" i="25"/>
  <c r="F47" i="25"/>
  <c r="F46" i="25"/>
  <c r="F45" i="25"/>
  <c r="E45" i="25"/>
  <c r="F44" i="25"/>
  <c r="F43" i="25"/>
  <c r="E43" i="25"/>
  <c r="F42" i="25"/>
  <c r="E42" i="25"/>
  <c r="E41" i="25"/>
  <c r="F40" i="25"/>
  <c r="E40" i="25"/>
  <c r="F39" i="25"/>
  <c r="E39" i="25"/>
  <c r="F38" i="25"/>
  <c r="E38" i="25"/>
  <c r="F37" i="25"/>
  <c r="E37" i="25"/>
  <c r="E35" i="25"/>
  <c r="F34" i="25"/>
  <c r="E34" i="25"/>
  <c r="E33" i="25"/>
  <c r="F32" i="25"/>
  <c r="E32" i="25"/>
  <c r="F31" i="25"/>
  <c r="F30" i="25"/>
  <c r="F29" i="25"/>
  <c r="E29" i="25"/>
  <c r="F28" i="25"/>
  <c r="F27" i="25"/>
  <c r="E27" i="25"/>
  <c r="F26" i="25"/>
  <c r="E26" i="25"/>
  <c r="E25" i="25"/>
  <c r="F24" i="25"/>
  <c r="E24" i="25"/>
  <c r="F23" i="25"/>
  <c r="E23" i="25"/>
  <c r="F22" i="25"/>
  <c r="E22" i="25"/>
  <c r="F21" i="25"/>
  <c r="E21" i="25"/>
  <c r="E19" i="25"/>
  <c r="F18" i="25"/>
  <c r="E18" i="25"/>
  <c r="E17" i="25"/>
  <c r="F16" i="25"/>
  <c r="E16" i="25"/>
  <c r="F15" i="25"/>
  <c r="F14" i="25"/>
  <c r="F13" i="25"/>
  <c r="E13" i="25"/>
  <c r="F12" i="25"/>
  <c r="F11" i="25"/>
  <c r="E11" i="25"/>
  <c r="F10" i="25"/>
  <c r="E10" i="25"/>
  <c r="E9" i="25"/>
  <c r="F8" i="25"/>
  <c r="E8" i="25"/>
  <c r="F7" i="25"/>
  <c r="E7" i="25"/>
  <c r="F6" i="25"/>
  <c r="E6" i="25"/>
  <c r="F5" i="25"/>
  <c r="E5" i="25"/>
  <c r="F135" i="25" l="1"/>
  <c r="G135" i="25" s="1"/>
  <c r="H135" i="25" s="1"/>
  <c r="F263" i="25"/>
  <c r="F19" i="25"/>
  <c r="F87" i="25"/>
  <c r="G87" i="25" s="1"/>
  <c r="H87" i="25" s="1"/>
  <c r="F215" i="25"/>
  <c r="F167" i="25"/>
  <c r="F33" i="25"/>
  <c r="F51" i="25"/>
  <c r="F119" i="25"/>
  <c r="G119" i="25" s="1"/>
  <c r="H119" i="25" s="1"/>
  <c r="F247" i="25"/>
  <c r="F151" i="25"/>
  <c r="F279" i="25"/>
  <c r="F17" i="25"/>
  <c r="G17" i="25" s="1"/>
  <c r="H17" i="25" s="1"/>
  <c r="F35" i="25"/>
  <c r="G35" i="25" s="1"/>
  <c r="H35" i="25" s="1"/>
  <c r="F103" i="25"/>
  <c r="F231" i="25"/>
  <c r="G231" i="25" s="1"/>
  <c r="H231" i="25" s="1"/>
  <c r="F25" i="25"/>
  <c r="F73" i="25"/>
  <c r="G73" i="25" s="1"/>
  <c r="H73" i="25" s="1"/>
  <c r="F89" i="25"/>
  <c r="G89" i="25" s="1"/>
  <c r="H89" i="25" s="1"/>
  <c r="F121" i="25"/>
  <c r="F137" i="25"/>
  <c r="G137" i="25" s="1"/>
  <c r="H137" i="25" s="1"/>
  <c r="F153" i="25"/>
  <c r="G153" i="25" s="1"/>
  <c r="H153" i="25" s="1"/>
  <c r="F169" i="25"/>
  <c r="F185" i="25"/>
  <c r="G185" i="25" s="1"/>
  <c r="H185" i="25" s="1"/>
  <c r="F201" i="25"/>
  <c r="G201" i="25" s="1"/>
  <c r="H201" i="25" s="1"/>
  <c r="F217" i="25"/>
  <c r="G217" i="25" s="1"/>
  <c r="H217" i="25" s="1"/>
  <c r="F233" i="25"/>
  <c r="G233" i="25" s="1"/>
  <c r="H233" i="25" s="1"/>
  <c r="F249" i="25"/>
  <c r="G249" i="25" s="1"/>
  <c r="H249" i="25" s="1"/>
  <c r="F265" i="25"/>
  <c r="G265" i="25" s="1"/>
  <c r="H265" i="25" s="1"/>
  <c r="F281" i="25"/>
  <c r="F9" i="25"/>
  <c r="G9" i="25" s="1"/>
  <c r="H9" i="25" s="1"/>
  <c r="F41" i="25"/>
  <c r="G41" i="25" s="1"/>
  <c r="H41" i="25" s="1"/>
  <c r="F57" i="25"/>
  <c r="F105" i="25"/>
  <c r="G105" i="25" s="1"/>
  <c r="H105" i="25" s="1"/>
  <c r="F4" i="25"/>
  <c r="G4" i="25" s="1"/>
  <c r="H4" i="25" s="1"/>
  <c r="F20" i="25"/>
  <c r="F36" i="25"/>
  <c r="G36" i="25" s="1"/>
  <c r="H36" i="25" s="1"/>
  <c r="F52" i="25"/>
  <c r="F68" i="25"/>
  <c r="G68" i="25" s="1"/>
  <c r="H68" i="25" s="1"/>
  <c r="F84" i="25"/>
  <c r="G84" i="25" s="1"/>
  <c r="H84" i="25" s="1"/>
  <c r="F100" i="25"/>
  <c r="F116" i="25"/>
  <c r="G116" i="25" s="1"/>
  <c r="H116" i="25" s="1"/>
  <c r="F132" i="25"/>
  <c r="G132" i="25" s="1"/>
  <c r="H132" i="25" s="1"/>
  <c r="F148" i="25"/>
  <c r="G148" i="25" s="1"/>
  <c r="H148" i="25" s="1"/>
  <c r="F164" i="25"/>
  <c r="G164" i="25" s="1"/>
  <c r="H164" i="25" s="1"/>
  <c r="F180" i="25"/>
  <c r="G180" i="25" s="1"/>
  <c r="H180" i="25" s="1"/>
  <c r="F196" i="25"/>
  <c r="G196" i="25" s="1"/>
  <c r="H196" i="25" s="1"/>
  <c r="F212" i="25"/>
  <c r="G212" i="25" s="1"/>
  <c r="H212" i="25" s="1"/>
  <c r="F228" i="25"/>
  <c r="F244" i="25"/>
  <c r="G244" i="25" s="1"/>
  <c r="H244" i="25" s="1"/>
  <c r="F260" i="25"/>
  <c r="G260" i="25" s="1"/>
  <c r="H260" i="25" s="1"/>
  <c r="F276" i="25"/>
  <c r="G276" i="25" s="1"/>
  <c r="H276" i="25" s="1"/>
  <c r="G274" i="25"/>
  <c r="G188" i="25"/>
  <c r="H188" i="25" s="1"/>
  <c r="G204" i="25"/>
  <c r="H204" i="25" s="1"/>
  <c r="G113" i="25"/>
  <c r="H113" i="25" s="1"/>
  <c r="G257" i="25"/>
  <c r="H257" i="25" s="1"/>
  <c r="G124" i="25"/>
  <c r="H124" i="25" s="1"/>
  <c r="G228" i="25"/>
  <c r="H228" i="25" s="1"/>
  <c r="G146" i="25"/>
  <c r="H146" i="25" s="1"/>
  <c r="G162" i="25"/>
  <c r="H162" i="25" s="1"/>
  <c r="G178" i="25"/>
  <c r="H178" i="25" s="1"/>
  <c r="G25" i="25"/>
  <c r="H25" i="25" s="1"/>
  <c r="G186" i="25"/>
  <c r="H186" i="25" s="1"/>
  <c r="G108" i="25"/>
  <c r="H108" i="25" s="1"/>
  <c r="G145" i="25"/>
  <c r="H145" i="25" s="1"/>
  <c r="G161" i="25"/>
  <c r="H161" i="25" s="1"/>
  <c r="G140" i="25"/>
  <c r="H140" i="25" s="1"/>
  <c r="G252" i="25"/>
  <c r="H252" i="25" s="1"/>
  <c r="G169" i="25"/>
  <c r="H169" i="25" s="1"/>
  <c r="G170" i="25"/>
  <c r="H170" i="25" s="1"/>
  <c r="G122" i="25"/>
  <c r="H122" i="25" s="1"/>
  <c r="G193" i="25"/>
  <c r="H193" i="25" s="1"/>
  <c r="G289" i="25"/>
  <c r="H289" i="25" s="1"/>
  <c r="G194" i="25"/>
  <c r="H194" i="25" s="1"/>
  <c r="G234" i="25"/>
  <c r="H234" i="25" s="1"/>
  <c r="G98" i="25"/>
  <c r="H98" i="25" s="1"/>
  <c r="G129" i="25"/>
  <c r="H129" i="25" s="1"/>
  <c r="G250" i="25"/>
  <c r="H250" i="25" s="1"/>
  <c r="G57" i="25"/>
  <c r="H57" i="25" s="1"/>
  <c r="G225" i="25"/>
  <c r="H225" i="25" s="1"/>
  <c r="G236" i="25"/>
  <c r="H236" i="25" s="1"/>
  <c r="G156" i="25"/>
  <c r="H156" i="25" s="1"/>
  <c r="G282" i="25"/>
  <c r="H282" i="25" s="1"/>
  <c r="G202" i="25"/>
  <c r="H202" i="25" s="1"/>
  <c r="G242" i="25"/>
  <c r="H242" i="25" s="1"/>
  <c r="G65" i="25"/>
  <c r="H65" i="25" s="1"/>
  <c r="G226" i="25"/>
  <c r="H226" i="25" s="1"/>
  <c r="G258" i="25"/>
  <c r="H258" i="25" s="1"/>
  <c r="G281" i="25"/>
  <c r="H281" i="25" s="1"/>
  <c r="G290" i="25"/>
  <c r="H290" i="25" s="1"/>
  <c r="G114" i="25"/>
  <c r="H114" i="25" s="1"/>
  <c r="G241" i="25"/>
  <c r="H241" i="25" s="1"/>
  <c r="G33" i="25"/>
  <c r="H33" i="25" s="1"/>
  <c r="G209" i="25"/>
  <c r="H209" i="25" s="1"/>
  <c r="G218" i="25"/>
  <c r="H218" i="25" s="1"/>
  <c r="G273" i="25"/>
  <c r="H273" i="25" s="1"/>
  <c r="G81" i="25"/>
  <c r="H81" i="25" s="1"/>
  <c r="G268" i="25"/>
  <c r="H268" i="25" s="1"/>
  <c r="G286" i="25"/>
  <c r="H286" i="25" s="1"/>
  <c r="G106" i="25"/>
  <c r="H106" i="25" s="1"/>
  <c r="G138" i="25"/>
  <c r="H138" i="25" s="1"/>
  <c r="G49" i="25"/>
  <c r="H49" i="25" s="1"/>
  <c r="G130" i="25"/>
  <c r="H130" i="25" s="1"/>
  <c r="G210" i="25"/>
  <c r="H210" i="25" s="1"/>
  <c r="G97" i="25"/>
  <c r="H97" i="25" s="1"/>
  <c r="G121" i="25"/>
  <c r="H121" i="25" s="1"/>
  <c r="G177" i="25"/>
  <c r="H177" i="25" s="1"/>
  <c r="G154" i="25"/>
  <c r="H154" i="25" s="1"/>
  <c r="G266" i="25"/>
  <c r="H266" i="25" s="1"/>
  <c r="G172" i="25"/>
  <c r="H172" i="25" s="1"/>
  <c r="G220" i="25"/>
  <c r="H220" i="25" s="1"/>
  <c r="G284" i="25"/>
  <c r="H284" i="25" s="1"/>
  <c r="G12" i="25"/>
  <c r="H12" i="25" s="1"/>
  <c r="G24" i="25"/>
  <c r="H24" i="25" s="1"/>
  <c r="G39" i="25"/>
  <c r="H39" i="25" s="1"/>
  <c r="G54" i="25"/>
  <c r="H54" i="25" s="1"/>
  <c r="G69" i="25"/>
  <c r="H69" i="25" s="1"/>
  <c r="G76" i="25"/>
  <c r="H76" i="25" s="1"/>
  <c r="G61" i="25"/>
  <c r="H61" i="25" s="1"/>
  <c r="G88" i="25"/>
  <c r="H88" i="25" s="1"/>
  <c r="G5" i="25"/>
  <c r="H5" i="25" s="1"/>
  <c r="G43" i="25"/>
  <c r="H43" i="25" s="1"/>
  <c r="G58" i="25"/>
  <c r="H58" i="25" s="1"/>
  <c r="G100" i="25"/>
  <c r="H100" i="25" s="1"/>
  <c r="G215" i="25"/>
  <c r="H215" i="25" s="1"/>
  <c r="G47" i="25"/>
  <c r="H47" i="25" s="1"/>
  <c r="G183" i="25"/>
  <c r="H183" i="25" s="1"/>
  <c r="G247" i="25"/>
  <c r="H247" i="25" s="1"/>
  <c r="G77" i="25"/>
  <c r="H77" i="25" s="1"/>
  <c r="G51" i="25"/>
  <c r="H51" i="25" s="1"/>
  <c r="G66" i="25"/>
  <c r="H66" i="25" s="1"/>
  <c r="G92" i="25"/>
  <c r="H92" i="25" s="1"/>
  <c r="G151" i="25"/>
  <c r="H151" i="25" s="1"/>
  <c r="G62" i="25"/>
  <c r="H62" i="25" s="1"/>
  <c r="G6" i="25"/>
  <c r="H6" i="25" s="1"/>
  <c r="G21" i="25"/>
  <c r="H21" i="25" s="1"/>
  <c r="G28" i="25"/>
  <c r="H28" i="25" s="1"/>
  <c r="G40" i="25"/>
  <c r="H40" i="25" s="1"/>
  <c r="G55" i="25"/>
  <c r="H55" i="25" s="1"/>
  <c r="G70" i="25"/>
  <c r="H70" i="25" s="1"/>
  <c r="G74" i="25"/>
  <c r="H74" i="25" s="1"/>
  <c r="G111" i="25"/>
  <c r="H111" i="25" s="1"/>
  <c r="G207" i="25"/>
  <c r="H207" i="25" s="1"/>
  <c r="G239" i="25"/>
  <c r="H239" i="25" s="1"/>
  <c r="G14" i="25"/>
  <c r="H14" i="25" s="1"/>
  <c r="G29" i="25"/>
  <c r="H29" i="25" s="1"/>
  <c r="G48" i="25"/>
  <c r="H48" i="25" s="1"/>
  <c r="G63" i="25"/>
  <c r="H63" i="25" s="1"/>
  <c r="G78" i="25"/>
  <c r="H78" i="25" s="1"/>
  <c r="G31" i="25"/>
  <c r="H31" i="25" s="1"/>
  <c r="G59" i="25"/>
  <c r="H59" i="25" s="1"/>
  <c r="G67" i="25"/>
  <c r="H67" i="25" s="1"/>
  <c r="G82" i="25"/>
  <c r="H82" i="25" s="1"/>
  <c r="G143" i="25"/>
  <c r="H143" i="25" s="1"/>
  <c r="G175" i="25"/>
  <c r="H175" i="25" s="1"/>
  <c r="G46" i="25"/>
  <c r="H46" i="25" s="1"/>
  <c r="G3" i="25"/>
  <c r="G7" i="25"/>
  <c r="H7" i="25" s="1"/>
  <c r="G22" i="25"/>
  <c r="H22" i="25" s="1"/>
  <c r="G37" i="25"/>
  <c r="H37" i="25" s="1"/>
  <c r="G44" i="25"/>
  <c r="H44" i="25" s="1"/>
  <c r="G56" i="25"/>
  <c r="H56" i="25" s="1"/>
  <c r="G71" i="25"/>
  <c r="H71" i="25" s="1"/>
  <c r="G86" i="25"/>
  <c r="H86" i="25" s="1"/>
  <c r="G90" i="25"/>
  <c r="H90" i="25" s="1"/>
  <c r="G80" i="25"/>
  <c r="H80" i="25" s="1"/>
  <c r="G159" i="25"/>
  <c r="H159" i="25" s="1"/>
  <c r="G32" i="25"/>
  <c r="H32" i="25" s="1"/>
  <c r="G26" i="25"/>
  <c r="H26" i="25" s="1"/>
  <c r="G75" i="25"/>
  <c r="H75" i="25" s="1"/>
  <c r="G103" i="25"/>
  <c r="H103" i="25" s="1"/>
  <c r="G191" i="25"/>
  <c r="H191" i="25" s="1"/>
  <c r="G11" i="25"/>
  <c r="H11" i="25" s="1"/>
  <c r="G15" i="25"/>
  <c r="H15" i="25" s="1"/>
  <c r="G30" i="25"/>
  <c r="H30" i="25" s="1"/>
  <c r="G45" i="25"/>
  <c r="H45" i="25" s="1"/>
  <c r="G52" i="25"/>
  <c r="H52" i="25" s="1"/>
  <c r="G64" i="25"/>
  <c r="H64" i="25" s="1"/>
  <c r="G79" i="25"/>
  <c r="H79" i="25" s="1"/>
  <c r="G199" i="25"/>
  <c r="H199" i="25" s="1"/>
  <c r="G127" i="25"/>
  <c r="H127" i="25" s="1"/>
  <c r="G13" i="25"/>
  <c r="H13" i="25" s="1"/>
  <c r="G10" i="25"/>
  <c r="H10" i="25" s="1"/>
  <c r="G18" i="25"/>
  <c r="H18" i="25" s="1"/>
  <c r="G19" i="25"/>
  <c r="H19" i="25" s="1"/>
  <c r="G34" i="25"/>
  <c r="H34" i="25" s="1"/>
  <c r="G83" i="25"/>
  <c r="H83" i="25" s="1"/>
  <c r="G167" i="25"/>
  <c r="H167" i="25" s="1"/>
  <c r="G20" i="25"/>
  <c r="H20" i="25" s="1"/>
  <c r="G8" i="25"/>
  <c r="H8" i="25" s="1"/>
  <c r="G23" i="25"/>
  <c r="H23" i="25" s="1"/>
  <c r="G38" i="25"/>
  <c r="H38" i="25" s="1"/>
  <c r="G53" i="25"/>
  <c r="H53" i="25" s="1"/>
  <c r="G60" i="25"/>
  <c r="H60" i="25" s="1"/>
  <c r="G72" i="25"/>
  <c r="H72" i="25" s="1"/>
  <c r="G91" i="25"/>
  <c r="H91" i="25" s="1"/>
  <c r="G95" i="25"/>
  <c r="H95" i="25" s="1"/>
  <c r="G16" i="25"/>
  <c r="H16" i="25" s="1"/>
  <c r="G50" i="25"/>
  <c r="H50" i="25" s="1"/>
  <c r="G27" i="25"/>
  <c r="H27" i="25" s="1"/>
  <c r="G42" i="25"/>
  <c r="H42" i="25" s="1"/>
  <c r="G223" i="25"/>
  <c r="H223" i="25" s="1"/>
  <c r="G85" i="25"/>
  <c r="H85" i="25" s="1"/>
  <c r="G93" i="25"/>
  <c r="H93" i="25" s="1"/>
  <c r="G101" i="25"/>
  <c r="H101" i="25" s="1"/>
  <c r="G109" i="25"/>
  <c r="H109" i="25" s="1"/>
  <c r="G117" i="25"/>
  <c r="H117" i="25" s="1"/>
  <c r="G125" i="25"/>
  <c r="H125" i="25" s="1"/>
  <c r="G133" i="25"/>
  <c r="H133" i="25" s="1"/>
  <c r="G141" i="25"/>
  <c r="H141" i="25" s="1"/>
  <c r="G149" i="25"/>
  <c r="H149" i="25" s="1"/>
  <c r="G157" i="25"/>
  <c r="H157" i="25" s="1"/>
  <c r="G165" i="25"/>
  <c r="H165" i="25" s="1"/>
  <c r="G173" i="25"/>
  <c r="H173" i="25" s="1"/>
  <c r="G181" i="25"/>
  <c r="H181" i="25" s="1"/>
  <c r="G189" i="25"/>
  <c r="H189" i="25" s="1"/>
  <c r="G197" i="25"/>
  <c r="H197" i="25" s="1"/>
  <c r="G205" i="25"/>
  <c r="H205" i="25" s="1"/>
  <c r="G213" i="25"/>
  <c r="H213" i="25" s="1"/>
  <c r="G221" i="25"/>
  <c r="H221" i="25" s="1"/>
  <c r="G229" i="25"/>
  <c r="H229" i="25" s="1"/>
  <c r="G237" i="25"/>
  <c r="H237" i="25" s="1"/>
  <c r="G245" i="25"/>
  <c r="H245" i="25" s="1"/>
  <c r="G253" i="25"/>
  <c r="H253" i="25" s="1"/>
  <c r="G261" i="25"/>
  <c r="H261" i="25" s="1"/>
  <c r="G269" i="25"/>
  <c r="H269" i="25" s="1"/>
  <c r="H274" i="25"/>
  <c r="G277" i="25"/>
  <c r="H277" i="25" s="1"/>
  <c r="G285" i="25"/>
  <c r="H285" i="25" s="1"/>
  <c r="G96" i="25"/>
  <c r="H96" i="25" s="1"/>
  <c r="G104" i="25"/>
  <c r="H104" i="25" s="1"/>
  <c r="G112" i="25"/>
  <c r="H112" i="25" s="1"/>
  <c r="G120" i="25"/>
  <c r="H120" i="25" s="1"/>
  <c r="G128" i="25"/>
  <c r="H128" i="25" s="1"/>
  <c r="G136" i="25"/>
  <c r="H136" i="25" s="1"/>
  <c r="G144" i="25"/>
  <c r="H144" i="25" s="1"/>
  <c r="G152" i="25"/>
  <c r="H152" i="25" s="1"/>
  <c r="G160" i="25"/>
  <c r="H160" i="25" s="1"/>
  <c r="G168" i="25"/>
  <c r="H168" i="25" s="1"/>
  <c r="G176" i="25"/>
  <c r="H176" i="25" s="1"/>
  <c r="G184" i="25"/>
  <c r="H184" i="25" s="1"/>
  <c r="G192" i="25"/>
  <c r="H192" i="25" s="1"/>
  <c r="G200" i="25"/>
  <c r="H200" i="25" s="1"/>
  <c r="G208" i="25"/>
  <c r="H208" i="25" s="1"/>
  <c r="G216" i="25"/>
  <c r="H216" i="25" s="1"/>
  <c r="G224" i="25"/>
  <c r="H224" i="25" s="1"/>
  <c r="G232" i="25"/>
  <c r="H232" i="25" s="1"/>
  <c r="G240" i="25"/>
  <c r="H240" i="25" s="1"/>
  <c r="G248" i="25"/>
  <c r="H248" i="25" s="1"/>
  <c r="G256" i="25"/>
  <c r="H256" i="25" s="1"/>
  <c r="G264" i="25"/>
  <c r="H264" i="25" s="1"/>
  <c r="G272" i="25"/>
  <c r="H272" i="25" s="1"/>
  <c r="G280" i="25"/>
  <c r="H280" i="25" s="1"/>
  <c r="G288" i="25"/>
  <c r="H288" i="25" s="1"/>
  <c r="G99" i="25"/>
  <c r="H99" i="25" s="1"/>
  <c r="G107" i="25"/>
  <c r="H107" i="25" s="1"/>
  <c r="G115" i="25"/>
  <c r="H115" i="25" s="1"/>
  <c r="G123" i="25"/>
  <c r="H123" i="25" s="1"/>
  <c r="G131" i="25"/>
  <c r="H131" i="25" s="1"/>
  <c r="G139" i="25"/>
  <c r="H139" i="25" s="1"/>
  <c r="G147" i="25"/>
  <c r="H147" i="25" s="1"/>
  <c r="G155" i="25"/>
  <c r="H155" i="25" s="1"/>
  <c r="G163" i="25"/>
  <c r="H163" i="25" s="1"/>
  <c r="G171" i="25"/>
  <c r="H171" i="25" s="1"/>
  <c r="G179" i="25"/>
  <c r="H179" i="25" s="1"/>
  <c r="G187" i="25"/>
  <c r="H187" i="25" s="1"/>
  <c r="G195" i="25"/>
  <c r="H195" i="25" s="1"/>
  <c r="G203" i="25"/>
  <c r="H203" i="25" s="1"/>
  <c r="G211" i="25"/>
  <c r="H211" i="25" s="1"/>
  <c r="G219" i="25"/>
  <c r="H219" i="25" s="1"/>
  <c r="G227" i="25"/>
  <c r="H227" i="25" s="1"/>
  <c r="G235" i="25"/>
  <c r="H235" i="25" s="1"/>
  <c r="G243" i="25"/>
  <c r="H243" i="25" s="1"/>
  <c r="G251" i="25"/>
  <c r="H251" i="25" s="1"/>
  <c r="G259" i="25"/>
  <c r="H259" i="25" s="1"/>
  <c r="G267" i="25"/>
  <c r="H267" i="25" s="1"/>
  <c r="G275" i="25"/>
  <c r="H275" i="25" s="1"/>
  <c r="G283" i="25"/>
  <c r="H283" i="25" s="1"/>
  <c r="G291" i="25"/>
  <c r="H291" i="25" s="1"/>
  <c r="G94" i="25"/>
  <c r="H94" i="25" s="1"/>
  <c r="G102" i="25"/>
  <c r="H102" i="25" s="1"/>
  <c r="G110" i="25"/>
  <c r="H110" i="25" s="1"/>
  <c r="G118" i="25"/>
  <c r="H118" i="25" s="1"/>
  <c r="G126" i="25"/>
  <c r="H126" i="25" s="1"/>
  <c r="G134" i="25"/>
  <c r="H134" i="25" s="1"/>
  <c r="G142" i="25"/>
  <c r="H142" i="25" s="1"/>
  <c r="G150" i="25"/>
  <c r="H150" i="25" s="1"/>
  <c r="G158" i="25"/>
  <c r="H158" i="25" s="1"/>
  <c r="G166" i="25"/>
  <c r="H166" i="25" s="1"/>
  <c r="G174" i="25"/>
  <c r="H174" i="25" s="1"/>
  <c r="G182" i="25"/>
  <c r="H182" i="25" s="1"/>
  <c r="G190" i="25"/>
  <c r="H190" i="25" s="1"/>
  <c r="G198" i="25"/>
  <c r="H198" i="25" s="1"/>
  <c r="G206" i="25"/>
  <c r="H206" i="25" s="1"/>
  <c r="G214" i="25"/>
  <c r="H214" i="25" s="1"/>
  <c r="G222" i="25"/>
  <c r="H222" i="25" s="1"/>
  <c r="G230" i="25"/>
  <c r="H230" i="25" s="1"/>
  <c r="G238" i="25"/>
  <c r="H238" i="25" s="1"/>
  <c r="G246" i="25"/>
  <c r="H246" i="25" s="1"/>
  <c r="G254" i="25"/>
  <c r="H254" i="25" s="1"/>
  <c r="G262" i="25"/>
  <c r="H262" i="25" s="1"/>
  <c r="G270" i="25"/>
  <c r="H270" i="25" s="1"/>
  <c r="G278" i="25"/>
  <c r="H278" i="25" s="1"/>
  <c r="G255" i="25"/>
  <c r="H255" i="25" s="1"/>
  <c r="G263" i="25"/>
  <c r="H263" i="25" s="1"/>
  <c r="G271" i="25"/>
  <c r="H271" i="25" s="1"/>
  <c r="G279" i="25"/>
  <c r="H279" i="25" s="1"/>
  <c r="G287" i="25"/>
  <c r="H287" i="25" s="1"/>
  <c r="Q8" i="20" l="1"/>
  <c r="R8" i="20"/>
  <c r="S8" i="20"/>
  <c r="Q9" i="20"/>
  <c r="R9" i="20"/>
  <c r="S9" i="20"/>
  <c r="Q10" i="20"/>
  <c r="R10" i="20"/>
  <c r="S10" i="20"/>
  <c r="Q11" i="20"/>
  <c r="R11" i="20"/>
  <c r="S11" i="20"/>
  <c r="Q12" i="20"/>
  <c r="R12" i="20"/>
  <c r="S12" i="20"/>
  <c r="Q13" i="20"/>
  <c r="R13" i="20"/>
  <c r="S13" i="20"/>
  <c r="Q14" i="20"/>
  <c r="R14" i="20"/>
  <c r="S14" i="20"/>
  <c r="Q15" i="20"/>
  <c r="R15" i="20"/>
  <c r="S15" i="20"/>
  <c r="Q16" i="20"/>
  <c r="R16" i="20"/>
  <c r="S16" i="20"/>
  <c r="Q17" i="20"/>
  <c r="R17" i="20"/>
  <c r="S17" i="20"/>
  <c r="Q18" i="20"/>
  <c r="R18" i="20"/>
  <c r="S18" i="20"/>
  <c r="Q19" i="20"/>
  <c r="R19" i="20"/>
  <c r="S19" i="20"/>
  <c r="Q20" i="20"/>
  <c r="R20" i="20"/>
  <c r="S20" i="20"/>
  <c r="Q21" i="20"/>
  <c r="R21" i="20"/>
  <c r="S21" i="20"/>
  <c r="Q22" i="20"/>
  <c r="R22" i="20"/>
  <c r="S22" i="20"/>
  <c r="Q23" i="20"/>
  <c r="R23" i="20"/>
  <c r="S23" i="20"/>
  <c r="Q24" i="20"/>
  <c r="R24" i="20"/>
  <c r="S24" i="20"/>
  <c r="Q25" i="20"/>
  <c r="R25" i="20"/>
  <c r="S25" i="20"/>
  <c r="Q26" i="20"/>
  <c r="R26" i="20"/>
  <c r="S26" i="20"/>
  <c r="Q27" i="20"/>
  <c r="R27" i="20"/>
  <c r="S27" i="20"/>
  <c r="Q28" i="20"/>
  <c r="R28" i="20"/>
  <c r="S28" i="20"/>
  <c r="Q29" i="20"/>
  <c r="R29" i="20"/>
  <c r="S29" i="20"/>
  <c r="Q30" i="20"/>
  <c r="R30" i="20"/>
  <c r="S30" i="20"/>
  <c r="Q31" i="20"/>
  <c r="R31" i="20"/>
  <c r="S31" i="20"/>
  <c r="Q32" i="20"/>
  <c r="R32" i="20"/>
  <c r="S32" i="20"/>
  <c r="Q33" i="20"/>
  <c r="R33" i="20"/>
  <c r="S33" i="20"/>
  <c r="Q34" i="20"/>
  <c r="R34" i="20"/>
  <c r="S34" i="20"/>
  <c r="Q35" i="20"/>
  <c r="R35" i="20"/>
  <c r="S35" i="20"/>
  <c r="Q36" i="20"/>
  <c r="R36" i="20"/>
  <c r="S36" i="20"/>
  <c r="Q37" i="20"/>
  <c r="R37" i="20"/>
  <c r="S37" i="20"/>
  <c r="Q38" i="20"/>
  <c r="R38" i="20"/>
  <c r="S38" i="20"/>
  <c r="Q39" i="20"/>
  <c r="R39" i="20"/>
  <c r="S39" i="20"/>
  <c r="Q40" i="20"/>
  <c r="R40" i="20"/>
  <c r="S40" i="20"/>
  <c r="Q41" i="20"/>
  <c r="R41" i="20"/>
  <c r="S41" i="20"/>
  <c r="Q42" i="20"/>
  <c r="R42" i="20"/>
  <c r="S42" i="20"/>
  <c r="Q43" i="20"/>
  <c r="R43" i="20"/>
  <c r="S43" i="20"/>
  <c r="Q44" i="20"/>
  <c r="R44" i="20"/>
  <c r="S44" i="20"/>
  <c r="Q45" i="20"/>
  <c r="R45" i="20"/>
  <c r="S45" i="20"/>
  <c r="Q46" i="20"/>
  <c r="R46" i="20"/>
  <c r="S46" i="20"/>
  <c r="Q47" i="20"/>
  <c r="R47" i="20"/>
  <c r="S47" i="20"/>
  <c r="Q48" i="20"/>
  <c r="R48" i="20"/>
  <c r="S48" i="20"/>
  <c r="Q49" i="20"/>
  <c r="R49" i="20"/>
  <c r="S49" i="20"/>
  <c r="Q50" i="20"/>
  <c r="R50" i="20"/>
  <c r="S50" i="20"/>
  <c r="Q51" i="20"/>
  <c r="R51" i="20"/>
  <c r="S51" i="20"/>
  <c r="Q52" i="20"/>
  <c r="R52" i="20"/>
  <c r="S52" i="20"/>
  <c r="Q53" i="20"/>
  <c r="R53" i="20"/>
  <c r="S53" i="20"/>
  <c r="Q54" i="20"/>
  <c r="R54" i="20"/>
  <c r="S54" i="20"/>
  <c r="Q55" i="20"/>
  <c r="R55" i="20"/>
  <c r="S55" i="20"/>
  <c r="Q56" i="20"/>
  <c r="R56" i="20"/>
  <c r="S56" i="20"/>
  <c r="Q57" i="20"/>
  <c r="R57" i="20"/>
  <c r="S57" i="20"/>
  <c r="Q58" i="20"/>
  <c r="R58" i="20"/>
  <c r="S58" i="20"/>
  <c r="Q59" i="20"/>
  <c r="R59" i="20"/>
  <c r="S59" i="20"/>
  <c r="Q60" i="20"/>
  <c r="R60" i="20"/>
  <c r="S60" i="20"/>
  <c r="Q61" i="20"/>
  <c r="R61" i="20"/>
  <c r="S61" i="20"/>
  <c r="Q62" i="20"/>
  <c r="R62" i="20"/>
  <c r="S62" i="20"/>
  <c r="Q63" i="20"/>
  <c r="R63" i="20"/>
  <c r="S63" i="20"/>
  <c r="Q64" i="20"/>
  <c r="R64" i="20"/>
  <c r="S64" i="20"/>
  <c r="Q65" i="20"/>
  <c r="R65" i="20"/>
  <c r="S65" i="20"/>
  <c r="Q66" i="20"/>
  <c r="R66" i="20"/>
  <c r="S66" i="20"/>
  <c r="Q67" i="20"/>
  <c r="R67" i="20"/>
  <c r="S67" i="20"/>
  <c r="Q68" i="20"/>
  <c r="R68" i="20"/>
  <c r="S68" i="20"/>
  <c r="Q69" i="20"/>
  <c r="R69" i="20"/>
  <c r="S69" i="20"/>
  <c r="Q70" i="20"/>
  <c r="R70" i="20"/>
  <c r="S70" i="20"/>
  <c r="Q71" i="20"/>
  <c r="R71" i="20"/>
  <c r="S71" i="20"/>
  <c r="Q72" i="20"/>
  <c r="R72" i="20"/>
  <c r="S72" i="20"/>
  <c r="Q73" i="20"/>
  <c r="R73" i="20"/>
  <c r="S73" i="20"/>
  <c r="Q74" i="20"/>
  <c r="R74" i="20"/>
  <c r="S74" i="20"/>
  <c r="Q75" i="20"/>
  <c r="R75" i="20"/>
  <c r="S75" i="20"/>
  <c r="Q76" i="20"/>
  <c r="R76" i="20"/>
  <c r="S76" i="20"/>
  <c r="Q77" i="20"/>
  <c r="R77" i="20"/>
  <c r="S77" i="20"/>
  <c r="Q78" i="20"/>
  <c r="R78" i="20"/>
  <c r="S78" i="20"/>
  <c r="Q79" i="20"/>
  <c r="R79" i="20"/>
  <c r="S79" i="20"/>
  <c r="Q80" i="20"/>
  <c r="R80" i="20"/>
  <c r="S80" i="20"/>
  <c r="Q81" i="20"/>
  <c r="R81" i="20"/>
  <c r="S81" i="20"/>
  <c r="Q82" i="20"/>
  <c r="R82" i="20"/>
  <c r="S82" i="20"/>
  <c r="Q83" i="20"/>
  <c r="R83" i="20"/>
  <c r="S83" i="20"/>
  <c r="Q84" i="20"/>
  <c r="R84" i="20"/>
  <c r="S84" i="20"/>
  <c r="Q85" i="20"/>
  <c r="R85" i="20"/>
  <c r="S85" i="20"/>
  <c r="Q86" i="20"/>
  <c r="R86" i="20"/>
  <c r="S86" i="20"/>
  <c r="Q87" i="20"/>
  <c r="R87" i="20"/>
  <c r="S87" i="20"/>
  <c r="Q88" i="20"/>
  <c r="R88" i="20"/>
  <c r="S88" i="20"/>
  <c r="Q89" i="20"/>
  <c r="R89" i="20"/>
  <c r="S89" i="20"/>
  <c r="Q90" i="20"/>
  <c r="R90" i="20"/>
  <c r="S90" i="20"/>
  <c r="Q91" i="20"/>
  <c r="R91" i="20"/>
  <c r="S91" i="20"/>
  <c r="Q92" i="20"/>
  <c r="R92" i="20"/>
  <c r="S92" i="20"/>
  <c r="Q93" i="20"/>
  <c r="R93" i="20"/>
  <c r="S93" i="20"/>
  <c r="Q94" i="20"/>
  <c r="R94" i="20"/>
  <c r="S94" i="20"/>
  <c r="Q95" i="20"/>
  <c r="R95" i="20"/>
  <c r="S95" i="20"/>
  <c r="Q96" i="20"/>
  <c r="R96" i="20"/>
  <c r="S96" i="20"/>
  <c r="Q97" i="20"/>
  <c r="R97" i="20"/>
  <c r="S97" i="20"/>
  <c r="Q98" i="20"/>
  <c r="R98" i="20"/>
  <c r="S98" i="20"/>
  <c r="Q99" i="20"/>
  <c r="R99" i="20"/>
  <c r="S99" i="20"/>
  <c r="Q100" i="20"/>
  <c r="R100" i="20"/>
  <c r="S100" i="20"/>
  <c r="Q101" i="20"/>
  <c r="R101" i="20"/>
  <c r="S101" i="20"/>
  <c r="Q102" i="20"/>
  <c r="R102" i="20"/>
  <c r="S102" i="20"/>
  <c r="Q103" i="20"/>
  <c r="R103" i="20"/>
  <c r="S103" i="20"/>
  <c r="Q104" i="20"/>
  <c r="R104" i="20"/>
  <c r="S104" i="20"/>
  <c r="Q105" i="20"/>
  <c r="R105" i="20"/>
  <c r="S105" i="20"/>
  <c r="Q106" i="20"/>
  <c r="R106" i="20"/>
  <c r="S106" i="20"/>
  <c r="Q107" i="20"/>
  <c r="R107" i="20"/>
  <c r="S107" i="20"/>
  <c r="S7" i="20"/>
  <c r="R7" i="20"/>
  <c r="Q7" i="20"/>
  <c r="S6" i="20"/>
  <c r="R6" i="20"/>
  <c r="Q6" i="20"/>
  <c r="V31" i="20" l="1"/>
  <c r="U31" i="20"/>
  <c r="AF8" i="20"/>
  <c r="AG8" i="20"/>
  <c r="AH8" i="20"/>
  <c r="AI8" i="20"/>
  <c r="AF9" i="20"/>
  <c r="AG9" i="20"/>
  <c r="AH9" i="20"/>
  <c r="AI9" i="20" s="1"/>
  <c r="AF10" i="20"/>
  <c r="AG10" i="20"/>
  <c r="AH10" i="20"/>
  <c r="AI10" i="20"/>
  <c r="AF11" i="20"/>
  <c r="AG11" i="20"/>
  <c r="AH11" i="20"/>
  <c r="AI11" i="20"/>
  <c r="AF12" i="20"/>
  <c r="AG12" i="20"/>
  <c r="AH12" i="20"/>
  <c r="AI12" i="20"/>
  <c r="AF13" i="20"/>
  <c r="AG13" i="20"/>
  <c r="AH13" i="20"/>
  <c r="AI13" i="20" s="1"/>
  <c r="AF14" i="20"/>
  <c r="AG14" i="20"/>
  <c r="AH14" i="20"/>
  <c r="AI14" i="20"/>
  <c r="AF15" i="20"/>
  <c r="AG15" i="20"/>
  <c r="AH15" i="20"/>
  <c r="AI15" i="20"/>
  <c r="AF16" i="20"/>
  <c r="AG16" i="20"/>
  <c r="AH16" i="20"/>
  <c r="AI16" i="20"/>
  <c r="AF17" i="20"/>
  <c r="AG17" i="20"/>
  <c r="AH17" i="20"/>
  <c r="AI17" i="20" s="1"/>
  <c r="AF18" i="20"/>
  <c r="AG18" i="20"/>
  <c r="AH18" i="20"/>
  <c r="AI18" i="20"/>
  <c r="AF19" i="20"/>
  <c r="AG19" i="20"/>
  <c r="AH19" i="20"/>
  <c r="AI19" i="20"/>
  <c r="AF20" i="20"/>
  <c r="AG20" i="20"/>
  <c r="AH20" i="20"/>
  <c r="AI20" i="20"/>
  <c r="AF21" i="20"/>
  <c r="AG21" i="20"/>
  <c r="AH21" i="20"/>
  <c r="AI21" i="20" s="1"/>
  <c r="AF22" i="20"/>
  <c r="AG22" i="20"/>
  <c r="AH22" i="20"/>
  <c r="AI22" i="20"/>
  <c r="AF23" i="20"/>
  <c r="AG23" i="20"/>
  <c r="AH23" i="20"/>
  <c r="AI23" i="20"/>
  <c r="AF24" i="20"/>
  <c r="AG24" i="20"/>
  <c r="AH24" i="20"/>
  <c r="AI24" i="20"/>
  <c r="AF25" i="20"/>
  <c r="AG25" i="20"/>
  <c r="AH25" i="20"/>
  <c r="AI25" i="20" s="1"/>
  <c r="AF26" i="20"/>
  <c r="AG26" i="20"/>
  <c r="AH26" i="20"/>
  <c r="AI26" i="20"/>
  <c r="AF27" i="20"/>
  <c r="AG27" i="20"/>
  <c r="AH27" i="20"/>
  <c r="AI27" i="20"/>
  <c r="AF28" i="20"/>
  <c r="AG28" i="20"/>
  <c r="AH28" i="20"/>
  <c r="AI28" i="20"/>
  <c r="AF29" i="20"/>
  <c r="AG29" i="20"/>
  <c r="AH29" i="20"/>
  <c r="AI29" i="20" s="1"/>
  <c r="AF30" i="20"/>
  <c r="AG30" i="20"/>
  <c r="AH30" i="20"/>
  <c r="AI30" i="20"/>
  <c r="AF31" i="20"/>
  <c r="AG31" i="20"/>
  <c r="AH31" i="20"/>
  <c r="AI31" i="20"/>
  <c r="AF32" i="20"/>
  <c r="AG32" i="20"/>
  <c r="AH32" i="20"/>
  <c r="AI32" i="20"/>
  <c r="AF33" i="20"/>
  <c r="AG33" i="20"/>
  <c r="AH33" i="20"/>
  <c r="AI33" i="20" s="1"/>
  <c r="AF34" i="20"/>
  <c r="AG34" i="20"/>
  <c r="AH34" i="20"/>
  <c r="AI34" i="20"/>
  <c r="AF35" i="20"/>
  <c r="AG35" i="20"/>
  <c r="AH35" i="20"/>
  <c r="AI35" i="20"/>
  <c r="AF36" i="20"/>
  <c r="AG36" i="20"/>
  <c r="AH36" i="20"/>
  <c r="AI36" i="20"/>
  <c r="AF37" i="20"/>
  <c r="AG37" i="20"/>
  <c r="AH37" i="20"/>
  <c r="AI37" i="20" s="1"/>
  <c r="AF38" i="20"/>
  <c r="AG38" i="20"/>
  <c r="AH38" i="20"/>
  <c r="AI38" i="20"/>
  <c r="AF39" i="20"/>
  <c r="AG39" i="20"/>
  <c r="AH39" i="20"/>
  <c r="AI39" i="20"/>
  <c r="AF40" i="20"/>
  <c r="AG40" i="20"/>
  <c r="AH40" i="20"/>
  <c r="AI40" i="20"/>
  <c r="AF41" i="20"/>
  <c r="AG41" i="20"/>
  <c r="AH41" i="20"/>
  <c r="AI41" i="20" s="1"/>
  <c r="AF42" i="20"/>
  <c r="AG42" i="20"/>
  <c r="AH42" i="20"/>
  <c r="AI42" i="20"/>
  <c r="AF43" i="20"/>
  <c r="AG43" i="20"/>
  <c r="AH43" i="20"/>
  <c r="AI43" i="20"/>
  <c r="AF44" i="20"/>
  <c r="AG44" i="20"/>
  <c r="AH44" i="20"/>
  <c r="AI44" i="20"/>
  <c r="AF45" i="20"/>
  <c r="AG45" i="20"/>
  <c r="AH45" i="20"/>
  <c r="AI45" i="20" s="1"/>
  <c r="AF46" i="20"/>
  <c r="AG46" i="20"/>
  <c r="AH46" i="20"/>
  <c r="AI46" i="20"/>
  <c r="AF47" i="20"/>
  <c r="AG47" i="20"/>
  <c r="AH47" i="20"/>
  <c r="AI47" i="20"/>
  <c r="AF48" i="20"/>
  <c r="AG48" i="20"/>
  <c r="AH48" i="20"/>
  <c r="AI48" i="20"/>
  <c r="AF49" i="20"/>
  <c r="AG49" i="20"/>
  <c r="AH49" i="20"/>
  <c r="AI49" i="20" s="1"/>
  <c r="AF50" i="20"/>
  <c r="AG50" i="20"/>
  <c r="AH50" i="20"/>
  <c r="AI50" i="20"/>
  <c r="AF51" i="20"/>
  <c r="AG51" i="20"/>
  <c r="AH51" i="20"/>
  <c r="AI51" i="20"/>
  <c r="AF52" i="20"/>
  <c r="AG52" i="20"/>
  <c r="AH52" i="20"/>
  <c r="AI52" i="20"/>
  <c r="AF53" i="20"/>
  <c r="AG53" i="20"/>
  <c r="AH53" i="20"/>
  <c r="AI53" i="20" s="1"/>
  <c r="AF54" i="20"/>
  <c r="AG54" i="20"/>
  <c r="AH54" i="20"/>
  <c r="AI54" i="20"/>
  <c r="AF55" i="20"/>
  <c r="AG55" i="20"/>
  <c r="AH55" i="20"/>
  <c r="AI55" i="20"/>
  <c r="AF56" i="20"/>
  <c r="AG56" i="20"/>
  <c r="AH56" i="20"/>
  <c r="AI56" i="20"/>
  <c r="AF57" i="20"/>
  <c r="AG57" i="20"/>
  <c r="AH57" i="20"/>
  <c r="AI57" i="20" s="1"/>
  <c r="AF58" i="20"/>
  <c r="AG58" i="20"/>
  <c r="AH58" i="20"/>
  <c r="AI58" i="20"/>
  <c r="AF59" i="20"/>
  <c r="AG59" i="20"/>
  <c r="AH59" i="20"/>
  <c r="AI59" i="20"/>
  <c r="AF60" i="20"/>
  <c r="AG60" i="20"/>
  <c r="AH60" i="20"/>
  <c r="AI60" i="20"/>
  <c r="AF61" i="20"/>
  <c r="AG61" i="20"/>
  <c r="AH61" i="20"/>
  <c r="AI61" i="20" s="1"/>
  <c r="AF62" i="20"/>
  <c r="AG62" i="20"/>
  <c r="AH62" i="20"/>
  <c r="AI62" i="20"/>
  <c r="AF63" i="20"/>
  <c r="AG63" i="20"/>
  <c r="AH63" i="20"/>
  <c r="AI63" i="20"/>
  <c r="AF64" i="20"/>
  <c r="AG64" i="20"/>
  <c r="AH64" i="20"/>
  <c r="AI64" i="20"/>
  <c r="AF65" i="20"/>
  <c r="AG65" i="20"/>
  <c r="AH65" i="20"/>
  <c r="AI65" i="20" s="1"/>
  <c r="AF66" i="20"/>
  <c r="AG66" i="20"/>
  <c r="AH66" i="20"/>
  <c r="AI66" i="20"/>
  <c r="AF67" i="20"/>
  <c r="AG67" i="20"/>
  <c r="AH67" i="20"/>
  <c r="AI67" i="20"/>
  <c r="AF68" i="20"/>
  <c r="AG68" i="20"/>
  <c r="AH68" i="20"/>
  <c r="AI68" i="20"/>
  <c r="AF69" i="20"/>
  <c r="AG69" i="20"/>
  <c r="AH69" i="20"/>
  <c r="AI69" i="20" s="1"/>
  <c r="AF70" i="20"/>
  <c r="AG70" i="20"/>
  <c r="AH70" i="20"/>
  <c r="AI70" i="20"/>
  <c r="AF71" i="20"/>
  <c r="AG71" i="20"/>
  <c r="AH71" i="20"/>
  <c r="AI71" i="20"/>
  <c r="AF72" i="20"/>
  <c r="AG72" i="20"/>
  <c r="AH72" i="20"/>
  <c r="AI72" i="20"/>
  <c r="AF73" i="20"/>
  <c r="AG73" i="20"/>
  <c r="AH73" i="20"/>
  <c r="AI73" i="20" s="1"/>
  <c r="AF74" i="20"/>
  <c r="AG74" i="20"/>
  <c r="AH74" i="20"/>
  <c r="AI74" i="20"/>
  <c r="AF75" i="20"/>
  <c r="AG75" i="20"/>
  <c r="AH75" i="20"/>
  <c r="AI75" i="20"/>
  <c r="AF76" i="20"/>
  <c r="AG76" i="20"/>
  <c r="AH76" i="20"/>
  <c r="AI76" i="20"/>
  <c r="AF77" i="20"/>
  <c r="AG77" i="20"/>
  <c r="AH77" i="20"/>
  <c r="AI77" i="20" s="1"/>
  <c r="AF78" i="20"/>
  <c r="AG78" i="20"/>
  <c r="AH78" i="20"/>
  <c r="AI78" i="20"/>
  <c r="AF79" i="20"/>
  <c r="AG79" i="20"/>
  <c r="AH79" i="20"/>
  <c r="AI79" i="20"/>
  <c r="AF80" i="20"/>
  <c r="AG80" i="20"/>
  <c r="AH80" i="20"/>
  <c r="AI80" i="20"/>
  <c r="AF81" i="20"/>
  <c r="AG81" i="20"/>
  <c r="AH81" i="20"/>
  <c r="AI81" i="20" s="1"/>
  <c r="AF82" i="20"/>
  <c r="AG82" i="20"/>
  <c r="AH82" i="20"/>
  <c r="AI82" i="20"/>
  <c r="AF83" i="20"/>
  <c r="AG83" i="20"/>
  <c r="AH83" i="20"/>
  <c r="AI83" i="20"/>
  <c r="AF84" i="20"/>
  <c r="AG84" i="20"/>
  <c r="AH84" i="20"/>
  <c r="AI84" i="20"/>
  <c r="AF85" i="20"/>
  <c r="AG85" i="20"/>
  <c r="AH85" i="20"/>
  <c r="AI85" i="20" s="1"/>
  <c r="AF86" i="20"/>
  <c r="AG86" i="20"/>
  <c r="AH86" i="20"/>
  <c r="AI86" i="20"/>
  <c r="AF87" i="20"/>
  <c r="AG87" i="20"/>
  <c r="AH87" i="20"/>
  <c r="AI87" i="20"/>
  <c r="AF88" i="20"/>
  <c r="AG88" i="20"/>
  <c r="AH88" i="20"/>
  <c r="AI88" i="20"/>
  <c r="AF89" i="20"/>
  <c r="AG89" i="20"/>
  <c r="AH89" i="20"/>
  <c r="AI89" i="20" s="1"/>
  <c r="AF90" i="20"/>
  <c r="AG90" i="20"/>
  <c r="AH90" i="20"/>
  <c r="AI90" i="20"/>
  <c r="AF91" i="20"/>
  <c r="AG91" i="20"/>
  <c r="AH91" i="20"/>
  <c r="AI91" i="20"/>
  <c r="AF92" i="20"/>
  <c r="AG92" i="20"/>
  <c r="AH92" i="20"/>
  <c r="AI92" i="20"/>
  <c r="AF93" i="20"/>
  <c r="AG93" i="20"/>
  <c r="AH93" i="20"/>
  <c r="AI93" i="20" s="1"/>
  <c r="AF94" i="20"/>
  <c r="AG94" i="20"/>
  <c r="AH94" i="20"/>
  <c r="AI94" i="20"/>
  <c r="AF95" i="20"/>
  <c r="AG95" i="20"/>
  <c r="AH95" i="20"/>
  <c r="AI95" i="20"/>
  <c r="AF96" i="20"/>
  <c r="AG96" i="20"/>
  <c r="AH96" i="20"/>
  <c r="AI96" i="20"/>
  <c r="AF97" i="20"/>
  <c r="AG97" i="20"/>
  <c r="AH97" i="20"/>
  <c r="AI97" i="20" s="1"/>
  <c r="AF98" i="20"/>
  <c r="AG98" i="20"/>
  <c r="AH98" i="20"/>
  <c r="AI98" i="20"/>
  <c r="AF99" i="20"/>
  <c r="AG99" i="20"/>
  <c r="AH99" i="20"/>
  <c r="AI99" i="20"/>
  <c r="AF100" i="20"/>
  <c r="AG100" i="20"/>
  <c r="AH100" i="20"/>
  <c r="AI100" i="20"/>
  <c r="AF101" i="20"/>
  <c r="AG101" i="20"/>
  <c r="AH101" i="20"/>
  <c r="AI101" i="20" s="1"/>
  <c r="AF102" i="20"/>
  <c r="AG102" i="20"/>
  <c r="AH102" i="20"/>
  <c r="AI102" i="20"/>
  <c r="AF103" i="20"/>
  <c r="AG103" i="20"/>
  <c r="AH103" i="20"/>
  <c r="AI103" i="20"/>
  <c r="AF104" i="20"/>
  <c r="AG104" i="20"/>
  <c r="AH104" i="20"/>
  <c r="AI104" i="20"/>
  <c r="AF105" i="20"/>
  <c r="AG105" i="20"/>
  <c r="AH105" i="20"/>
  <c r="AI105" i="20" s="1"/>
  <c r="AF106" i="20"/>
  <c r="AG106" i="20"/>
  <c r="AH106" i="20"/>
  <c r="AI106" i="20"/>
  <c r="AF107" i="20"/>
  <c r="AG107" i="20"/>
  <c r="AH107" i="20"/>
  <c r="AI107" i="20"/>
  <c r="AI7" i="20"/>
  <c r="AH7" i="20"/>
  <c r="AG7" i="20"/>
  <c r="AF7" i="20"/>
  <c r="N29" i="20"/>
  <c r="AB8" i="20"/>
  <c r="AB9" i="20"/>
  <c r="AB10" i="20"/>
  <c r="AB16" i="20"/>
  <c r="AB17" i="20"/>
  <c r="AB18" i="20"/>
  <c r="AB23" i="20"/>
  <c r="AB24" i="20"/>
  <c r="AB25" i="20"/>
  <c r="AB26" i="20"/>
  <c r="AB32" i="20"/>
  <c r="AB33" i="20"/>
  <c r="AB34" i="20"/>
  <c r="AB39" i="20"/>
  <c r="AB40" i="20"/>
  <c r="AB41" i="20"/>
  <c r="AB42" i="20"/>
  <c r="AB48" i="20"/>
  <c r="AB49" i="20"/>
  <c r="AB50" i="20"/>
  <c r="AB55" i="20"/>
  <c r="AB56" i="20"/>
  <c r="AB57" i="20"/>
  <c r="AB58" i="20"/>
  <c r="AB64" i="20"/>
  <c r="AB65" i="20"/>
  <c r="AB66" i="20"/>
  <c r="AB71" i="20"/>
  <c r="AB72" i="20"/>
  <c r="AB73" i="20"/>
  <c r="AB74" i="20"/>
  <c r="AB80" i="20"/>
  <c r="AB81" i="20"/>
  <c r="AB82" i="20"/>
  <c r="AB87" i="20"/>
  <c r="AB88" i="20"/>
  <c r="AB89" i="20"/>
  <c r="AB90" i="20"/>
  <c r="AB96" i="20"/>
  <c r="AB97" i="20"/>
  <c r="AB98" i="20"/>
  <c r="AB103" i="20"/>
  <c r="AB104" i="20"/>
  <c r="AB105" i="20"/>
  <c r="AB106" i="20"/>
  <c r="AA8" i="20"/>
  <c r="AA9" i="20"/>
  <c r="AA10" i="20"/>
  <c r="AA11" i="20"/>
  <c r="AB11" i="20" s="1"/>
  <c r="AA12" i="20"/>
  <c r="AB12" i="20" s="1"/>
  <c r="AA13" i="20"/>
  <c r="AB13" i="20" s="1"/>
  <c r="AA14" i="20"/>
  <c r="AB14" i="20" s="1"/>
  <c r="AA15" i="20"/>
  <c r="AB15" i="20" s="1"/>
  <c r="AA16" i="20"/>
  <c r="AA17" i="20"/>
  <c r="AA18" i="20"/>
  <c r="AA19" i="20"/>
  <c r="AB19" i="20" s="1"/>
  <c r="AA20" i="20"/>
  <c r="AB20" i="20" s="1"/>
  <c r="AA21" i="20"/>
  <c r="AB21" i="20" s="1"/>
  <c r="AA22" i="20"/>
  <c r="AB22" i="20" s="1"/>
  <c r="AA23" i="20"/>
  <c r="AA24" i="20"/>
  <c r="AA25" i="20"/>
  <c r="AA26" i="20"/>
  <c r="AA27" i="20"/>
  <c r="AB27" i="20" s="1"/>
  <c r="AA28" i="20"/>
  <c r="AB28" i="20" s="1"/>
  <c r="AA29" i="20"/>
  <c r="AB29" i="20" s="1"/>
  <c r="AA30" i="20"/>
  <c r="AB30" i="20" s="1"/>
  <c r="AA31" i="20"/>
  <c r="AB31" i="20" s="1"/>
  <c r="AA32" i="20"/>
  <c r="AA33" i="20"/>
  <c r="AA34" i="20"/>
  <c r="AA35" i="20"/>
  <c r="AB35" i="20" s="1"/>
  <c r="AA36" i="20"/>
  <c r="AB36" i="20" s="1"/>
  <c r="AA37" i="20"/>
  <c r="AB37" i="20" s="1"/>
  <c r="AA38" i="20"/>
  <c r="AB38" i="20" s="1"/>
  <c r="AA39" i="20"/>
  <c r="AA40" i="20"/>
  <c r="AA41" i="20"/>
  <c r="AA42" i="20"/>
  <c r="AA43" i="20"/>
  <c r="AB43" i="20" s="1"/>
  <c r="AA44" i="20"/>
  <c r="AB44" i="20" s="1"/>
  <c r="AA45" i="20"/>
  <c r="AB45" i="20" s="1"/>
  <c r="AA46" i="20"/>
  <c r="AB46" i="20" s="1"/>
  <c r="AA47" i="20"/>
  <c r="AB47" i="20" s="1"/>
  <c r="AA48" i="20"/>
  <c r="AA49" i="20"/>
  <c r="AA50" i="20"/>
  <c r="AA51" i="20"/>
  <c r="AB51" i="20" s="1"/>
  <c r="AA52" i="20"/>
  <c r="AB52" i="20" s="1"/>
  <c r="AA53" i="20"/>
  <c r="AB53" i="20" s="1"/>
  <c r="AA54" i="20"/>
  <c r="AB54" i="20" s="1"/>
  <c r="AA55" i="20"/>
  <c r="AA56" i="20"/>
  <c r="AA57" i="20"/>
  <c r="AA58" i="20"/>
  <c r="AA59" i="20"/>
  <c r="AB59" i="20" s="1"/>
  <c r="AA60" i="20"/>
  <c r="AB60" i="20" s="1"/>
  <c r="AA61" i="20"/>
  <c r="AB61" i="20" s="1"/>
  <c r="AA62" i="20"/>
  <c r="AB62" i="20" s="1"/>
  <c r="AA63" i="20"/>
  <c r="AB63" i="20" s="1"/>
  <c r="AA64" i="20"/>
  <c r="AA65" i="20"/>
  <c r="AA66" i="20"/>
  <c r="AA67" i="20"/>
  <c r="AB67" i="20" s="1"/>
  <c r="AA68" i="20"/>
  <c r="AB68" i="20" s="1"/>
  <c r="AA69" i="20"/>
  <c r="AB69" i="20" s="1"/>
  <c r="AA70" i="20"/>
  <c r="AB70" i="20" s="1"/>
  <c r="AA71" i="20"/>
  <c r="AA72" i="20"/>
  <c r="AA73" i="20"/>
  <c r="AA74" i="20"/>
  <c r="AA75" i="20"/>
  <c r="AB75" i="20" s="1"/>
  <c r="AA76" i="20"/>
  <c r="AB76" i="20" s="1"/>
  <c r="AA77" i="20"/>
  <c r="AB77" i="20" s="1"/>
  <c r="AA78" i="20"/>
  <c r="AB78" i="20" s="1"/>
  <c r="AA79" i="20"/>
  <c r="AB79" i="20" s="1"/>
  <c r="AA80" i="20"/>
  <c r="AA81" i="20"/>
  <c r="AA82" i="20"/>
  <c r="AA83" i="20"/>
  <c r="AB83" i="20" s="1"/>
  <c r="AA84" i="20"/>
  <c r="AB84" i="20" s="1"/>
  <c r="AA85" i="20"/>
  <c r="AB85" i="20" s="1"/>
  <c r="AA86" i="20"/>
  <c r="AB86" i="20" s="1"/>
  <c r="AA87" i="20"/>
  <c r="AA88" i="20"/>
  <c r="AA89" i="20"/>
  <c r="AA90" i="20"/>
  <c r="AA91" i="20"/>
  <c r="AB91" i="20" s="1"/>
  <c r="AA92" i="20"/>
  <c r="AB92" i="20" s="1"/>
  <c r="AA93" i="20"/>
  <c r="AB93" i="20" s="1"/>
  <c r="AA94" i="20"/>
  <c r="AB94" i="20" s="1"/>
  <c r="AA95" i="20"/>
  <c r="AB95" i="20" s="1"/>
  <c r="AA96" i="20"/>
  <c r="AA97" i="20"/>
  <c r="AA98" i="20"/>
  <c r="AA99" i="20"/>
  <c r="AB99" i="20" s="1"/>
  <c r="AA100" i="20"/>
  <c r="AB100" i="20" s="1"/>
  <c r="AA101" i="20"/>
  <c r="AB101" i="20" s="1"/>
  <c r="AA102" i="20"/>
  <c r="AB102" i="20" s="1"/>
  <c r="AA103" i="20"/>
  <c r="AA104" i="20"/>
  <c r="AA105" i="20"/>
  <c r="AA106" i="20"/>
  <c r="AA107" i="20"/>
  <c r="AB107" i="20" s="1"/>
  <c r="AA7" i="20"/>
  <c r="AB7" i="20" s="1"/>
  <c r="Z8" i="20"/>
  <c r="Z9" i="20"/>
  <c r="Z10" i="20"/>
  <c r="Z11" i="20"/>
  <c r="Z12" i="20"/>
  <c r="Z13" i="20"/>
  <c r="Z14" i="20"/>
  <c r="Z15" i="20"/>
  <c r="Z16" i="20"/>
  <c r="Z17" i="20"/>
  <c r="Z18" i="20"/>
  <c r="Z19" i="20"/>
  <c r="Z20" i="20"/>
  <c r="Z21" i="20"/>
  <c r="Z22" i="20"/>
  <c r="Z23" i="20"/>
  <c r="Z24" i="20"/>
  <c r="Z25" i="20"/>
  <c r="Z26" i="20"/>
  <c r="Z27" i="20"/>
  <c r="Z28" i="20"/>
  <c r="Z29" i="20"/>
  <c r="Z30" i="20"/>
  <c r="Z31" i="20"/>
  <c r="Z32" i="20"/>
  <c r="Z33" i="20"/>
  <c r="Z34" i="20"/>
  <c r="Z35" i="20"/>
  <c r="Z36" i="20"/>
  <c r="Z37" i="20"/>
  <c r="Z38" i="20"/>
  <c r="Z39" i="20"/>
  <c r="Z40" i="20"/>
  <c r="Z41" i="20"/>
  <c r="Z42" i="20"/>
  <c r="Z43" i="20"/>
  <c r="Z44" i="20"/>
  <c r="Z45" i="20"/>
  <c r="Z46" i="20"/>
  <c r="Z47" i="20"/>
  <c r="Z48" i="20"/>
  <c r="Z49" i="20"/>
  <c r="Z50" i="20"/>
  <c r="Z51" i="20"/>
  <c r="Z52" i="20"/>
  <c r="Z53" i="20"/>
  <c r="Z54" i="20"/>
  <c r="Z55" i="20"/>
  <c r="Z56" i="20"/>
  <c r="Z57" i="20"/>
  <c r="Z58" i="20"/>
  <c r="Z59" i="20"/>
  <c r="Z60" i="20"/>
  <c r="Z61" i="20"/>
  <c r="Z62" i="20"/>
  <c r="Z63" i="20"/>
  <c r="Z64" i="20"/>
  <c r="Z65" i="20"/>
  <c r="Z66" i="20"/>
  <c r="Z67" i="20"/>
  <c r="Z68" i="20"/>
  <c r="Z69" i="20"/>
  <c r="Z70" i="20"/>
  <c r="Z71" i="20"/>
  <c r="Z72" i="20"/>
  <c r="Z73" i="20"/>
  <c r="Z74" i="20"/>
  <c r="Z75" i="20"/>
  <c r="Z76" i="20"/>
  <c r="Z77" i="20"/>
  <c r="Z78" i="20"/>
  <c r="Z79" i="20"/>
  <c r="Z80" i="20"/>
  <c r="Z81" i="20"/>
  <c r="Z82" i="20"/>
  <c r="Z83" i="20"/>
  <c r="Z84" i="20"/>
  <c r="Z85" i="20"/>
  <c r="Z86" i="20"/>
  <c r="Z87" i="20"/>
  <c r="Z88" i="20"/>
  <c r="Z89" i="20"/>
  <c r="Z90" i="20"/>
  <c r="Z91" i="20"/>
  <c r="Z92" i="20"/>
  <c r="Z93" i="20"/>
  <c r="Z94" i="20"/>
  <c r="Z95" i="20"/>
  <c r="Z96" i="20"/>
  <c r="Z97" i="20"/>
  <c r="Z98" i="20"/>
  <c r="Z99" i="20"/>
  <c r="Z100" i="20"/>
  <c r="Z101" i="20"/>
  <c r="Z102" i="20"/>
  <c r="Z103" i="20"/>
  <c r="Z104" i="20"/>
  <c r="Z105" i="20"/>
  <c r="Z106" i="20"/>
  <c r="Z107" i="20"/>
  <c r="Z7" i="20"/>
  <c r="Y8" i="20" l="1"/>
  <c r="Y9" i="20"/>
  <c r="Y10" i="20"/>
  <c r="Y11" i="20"/>
  <c r="Y12" i="20"/>
  <c r="Y13" i="20"/>
  <c r="Y14" i="20"/>
  <c r="Y15" i="20"/>
  <c r="Y16" i="20"/>
  <c r="Y17" i="20"/>
  <c r="Y18" i="20"/>
  <c r="Y19" i="20"/>
  <c r="Y20" i="20"/>
  <c r="Y21" i="20"/>
  <c r="Y22" i="20"/>
  <c r="Y23" i="20"/>
  <c r="Y24" i="20"/>
  <c r="Y25" i="20"/>
  <c r="Y26" i="20"/>
  <c r="Y27" i="20"/>
  <c r="Y28" i="20"/>
  <c r="Y29" i="20"/>
  <c r="Y30" i="20"/>
  <c r="Y31" i="20"/>
  <c r="Y32" i="20"/>
  <c r="Y33" i="20"/>
  <c r="Y34" i="20"/>
  <c r="Y35" i="20"/>
  <c r="Y36" i="20"/>
  <c r="Y37" i="20"/>
  <c r="Y38" i="20"/>
  <c r="Y39" i="20"/>
  <c r="Y40" i="20"/>
  <c r="Y41" i="20"/>
  <c r="Y42" i="20"/>
  <c r="Y43" i="20"/>
  <c r="Y44" i="20"/>
  <c r="Y45" i="20"/>
  <c r="Y46" i="20"/>
  <c r="Y47" i="20"/>
  <c r="Y48" i="20"/>
  <c r="Y49" i="20"/>
  <c r="Y50" i="20"/>
  <c r="Y51" i="20"/>
  <c r="Y52" i="20"/>
  <c r="Y53" i="20"/>
  <c r="Y54" i="20"/>
  <c r="Y55" i="20"/>
  <c r="Y56" i="20"/>
  <c r="Y57" i="20"/>
  <c r="Y58" i="20"/>
  <c r="Y59" i="20"/>
  <c r="Y60" i="20"/>
  <c r="Y61" i="20"/>
  <c r="Y62" i="20"/>
  <c r="Y63" i="20"/>
  <c r="Y64" i="20"/>
  <c r="Y65" i="20"/>
  <c r="Y66" i="20"/>
  <c r="Y67" i="20"/>
  <c r="Y68" i="20"/>
  <c r="Y69" i="20"/>
  <c r="Y70" i="20"/>
  <c r="Y71" i="20"/>
  <c r="Y72" i="20"/>
  <c r="Y73" i="20"/>
  <c r="Y74" i="20"/>
  <c r="Y75" i="20"/>
  <c r="Y76" i="20"/>
  <c r="Y77" i="20"/>
  <c r="Y78" i="20"/>
  <c r="Y79" i="20"/>
  <c r="Y80" i="20"/>
  <c r="Y81" i="20"/>
  <c r="Y82" i="20"/>
  <c r="Y83" i="20"/>
  <c r="Y84" i="20"/>
  <c r="Y85" i="20"/>
  <c r="Y86" i="20"/>
  <c r="Y87" i="20"/>
  <c r="Y88" i="20"/>
  <c r="Y89" i="20"/>
  <c r="Y90" i="20"/>
  <c r="Y91" i="20"/>
  <c r="Y92" i="20"/>
  <c r="Y93" i="20"/>
  <c r="Y94" i="20"/>
  <c r="Y95" i="20"/>
  <c r="Y96" i="20"/>
  <c r="Y97" i="20"/>
  <c r="Y98" i="20"/>
  <c r="Y99" i="20"/>
  <c r="Y100" i="20"/>
  <c r="Y101" i="20"/>
  <c r="Y102" i="20"/>
  <c r="Y103" i="20"/>
  <c r="Y104" i="20"/>
  <c r="Y105" i="20"/>
  <c r="Y106" i="20"/>
  <c r="Y107" i="20"/>
  <c r="Y7" i="20"/>
  <c r="L29" i="20"/>
  <c r="L22" i="20"/>
  <c r="L23" i="20" l="1"/>
  <c r="L24" i="20"/>
  <c r="M24" i="20" s="1"/>
  <c r="L21" i="20"/>
  <c r="M22" i="20" s="1"/>
  <c r="M29" i="20" l="1"/>
  <c r="P130" i="5" l="1"/>
  <c r="N30" i="5"/>
  <c r="N32" i="5"/>
  <c r="N62" i="5"/>
  <c r="N64" i="5"/>
  <c r="N94" i="5"/>
  <c r="N96" i="5"/>
  <c r="N109" i="5"/>
  <c r="N110" i="5"/>
  <c r="N117" i="5"/>
  <c r="N118" i="5"/>
  <c r="N125" i="5"/>
  <c r="N126" i="5"/>
  <c r="N133" i="5"/>
  <c r="N134" i="5"/>
  <c r="N141" i="5"/>
  <c r="N142" i="5"/>
  <c r="N149" i="5"/>
  <c r="N150" i="5"/>
  <c r="N157" i="5"/>
  <c r="N158" i="5"/>
  <c r="N165" i="5"/>
  <c r="N166" i="5"/>
  <c r="N173" i="5"/>
  <c r="N174" i="5"/>
  <c r="N181" i="5"/>
  <c r="N182" i="5"/>
  <c r="N189" i="5"/>
  <c r="N190" i="5"/>
  <c r="N197" i="5"/>
  <c r="N198" i="5"/>
  <c r="N205" i="5"/>
  <c r="N206" i="5"/>
  <c r="N213" i="5"/>
  <c r="N214" i="5"/>
  <c r="N221" i="5"/>
  <c r="N222" i="5"/>
  <c r="N229" i="5"/>
  <c r="N230" i="5"/>
  <c r="N237" i="5"/>
  <c r="N238" i="5"/>
  <c r="N245" i="5"/>
  <c r="N246" i="5"/>
  <c r="N253" i="5"/>
  <c r="N254" i="5"/>
  <c r="N261" i="5"/>
  <c r="N262" i="5"/>
  <c r="N269" i="5"/>
  <c r="N270" i="5"/>
  <c r="N277" i="5"/>
  <c r="N278" i="5"/>
  <c r="N285" i="5"/>
  <c r="N286" i="5"/>
  <c r="M4" i="5"/>
  <c r="M5" i="5"/>
  <c r="M12" i="5"/>
  <c r="M13" i="5"/>
  <c r="M20" i="5"/>
  <c r="M21" i="5"/>
  <c r="M28" i="5"/>
  <c r="M29" i="5"/>
  <c r="M36" i="5"/>
  <c r="M37" i="5"/>
  <c r="M44" i="5"/>
  <c r="M45" i="5"/>
  <c r="M52" i="5"/>
  <c r="M53" i="5"/>
  <c r="M60" i="5"/>
  <c r="M61" i="5"/>
  <c r="M68" i="5"/>
  <c r="M69" i="5"/>
  <c r="M76" i="5"/>
  <c r="M77" i="5"/>
  <c r="M84" i="5"/>
  <c r="M85" i="5"/>
  <c r="M92" i="5"/>
  <c r="M93" i="5"/>
  <c r="M100" i="5"/>
  <c r="M101" i="5"/>
  <c r="M108" i="5"/>
  <c r="M109" i="5"/>
  <c r="M116" i="5"/>
  <c r="M117" i="5"/>
  <c r="M124" i="5"/>
  <c r="M125" i="5"/>
  <c r="M132" i="5"/>
  <c r="M133" i="5"/>
  <c r="M140" i="5"/>
  <c r="M141" i="5"/>
  <c r="M148" i="5"/>
  <c r="M149" i="5"/>
  <c r="M156" i="5"/>
  <c r="M157" i="5"/>
  <c r="M164" i="5"/>
  <c r="M165" i="5"/>
  <c r="M172" i="5"/>
  <c r="M173" i="5"/>
  <c r="M180" i="5"/>
  <c r="M181" i="5"/>
  <c r="M188" i="5"/>
  <c r="M189" i="5"/>
  <c r="M196" i="5"/>
  <c r="M197" i="5"/>
  <c r="M204" i="5"/>
  <c r="M205" i="5"/>
  <c r="M212" i="5"/>
  <c r="M213" i="5"/>
  <c r="M220" i="5"/>
  <c r="M221" i="5"/>
  <c r="M228" i="5"/>
  <c r="M229" i="5"/>
  <c r="M236" i="5"/>
  <c r="M237" i="5"/>
  <c r="M244" i="5"/>
  <c r="M245" i="5"/>
  <c r="M252" i="5"/>
  <c r="M253" i="5"/>
  <c r="M260" i="5"/>
  <c r="M261" i="5"/>
  <c r="M268" i="5"/>
  <c r="M269" i="5"/>
  <c r="M276" i="5"/>
  <c r="M277" i="5"/>
  <c r="M284" i="5"/>
  <c r="M285" i="5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L167" i="5"/>
  <c r="L168" i="5"/>
  <c r="L169" i="5"/>
  <c r="L170" i="5"/>
  <c r="L171" i="5"/>
  <c r="L172" i="5"/>
  <c r="L173" i="5"/>
  <c r="L17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1" i="5"/>
  <c r="L192" i="5"/>
  <c r="L193" i="5"/>
  <c r="L194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07" i="5"/>
  <c r="L208" i="5"/>
  <c r="L209" i="5"/>
  <c r="L210" i="5"/>
  <c r="L211" i="5"/>
  <c r="L212" i="5"/>
  <c r="L213" i="5"/>
  <c r="L214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1" i="5"/>
  <c r="L232" i="5"/>
  <c r="L233" i="5"/>
  <c r="L234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247" i="5"/>
  <c r="L248" i="5"/>
  <c r="L249" i="5"/>
  <c r="L250" i="5"/>
  <c r="L251" i="5"/>
  <c r="L252" i="5"/>
  <c r="L253" i="5"/>
  <c r="L254" i="5"/>
  <c r="L255" i="5"/>
  <c r="L256" i="5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3" i="5"/>
  <c r="L274" i="5"/>
  <c r="L275" i="5"/>
  <c r="L276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89" i="5"/>
  <c r="L290" i="5"/>
  <c r="L2" i="5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" i="5"/>
  <c r="J3" i="5"/>
  <c r="N3" i="5" s="1"/>
  <c r="J4" i="5"/>
  <c r="N4" i="5" s="1"/>
  <c r="J5" i="5"/>
  <c r="N5" i="5" s="1"/>
  <c r="J6" i="5"/>
  <c r="N6" i="5" s="1"/>
  <c r="J7" i="5"/>
  <c r="N7" i="5" s="1"/>
  <c r="J8" i="5"/>
  <c r="N8" i="5" s="1"/>
  <c r="J9" i="5"/>
  <c r="N9" i="5" s="1"/>
  <c r="J10" i="5"/>
  <c r="N10" i="5" s="1"/>
  <c r="J11" i="5"/>
  <c r="N11" i="5" s="1"/>
  <c r="J12" i="5"/>
  <c r="N12" i="5" s="1"/>
  <c r="J13" i="5"/>
  <c r="N13" i="5" s="1"/>
  <c r="J14" i="5"/>
  <c r="N14" i="5" s="1"/>
  <c r="J15" i="5"/>
  <c r="N15" i="5" s="1"/>
  <c r="J16" i="5"/>
  <c r="N16" i="5" s="1"/>
  <c r="J17" i="5"/>
  <c r="N17" i="5" s="1"/>
  <c r="J18" i="5"/>
  <c r="N18" i="5" s="1"/>
  <c r="J19" i="5"/>
  <c r="N19" i="5" s="1"/>
  <c r="J20" i="5"/>
  <c r="N20" i="5" s="1"/>
  <c r="J21" i="5"/>
  <c r="N21" i="5" s="1"/>
  <c r="J22" i="5"/>
  <c r="N22" i="5" s="1"/>
  <c r="J23" i="5"/>
  <c r="N23" i="5" s="1"/>
  <c r="J24" i="5"/>
  <c r="N24" i="5" s="1"/>
  <c r="J25" i="5"/>
  <c r="N25" i="5" s="1"/>
  <c r="J26" i="5"/>
  <c r="N26" i="5" s="1"/>
  <c r="J27" i="5"/>
  <c r="N27" i="5" s="1"/>
  <c r="J28" i="5"/>
  <c r="N28" i="5" s="1"/>
  <c r="J29" i="5"/>
  <c r="N29" i="5" s="1"/>
  <c r="J30" i="5"/>
  <c r="J31" i="5"/>
  <c r="N31" i="5" s="1"/>
  <c r="J32" i="5"/>
  <c r="J33" i="5"/>
  <c r="N33" i="5" s="1"/>
  <c r="J34" i="5"/>
  <c r="N34" i="5" s="1"/>
  <c r="J35" i="5"/>
  <c r="N35" i="5" s="1"/>
  <c r="J36" i="5"/>
  <c r="N36" i="5" s="1"/>
  <c r="J37" i="5"/>
  <c r="N37" i="5" s="1"/>
  <c r="J38" i="5"/>
  <c r="N38" i="5" s="1"/>
  <c r="J39" i="5"/>
  <c r="N39" i="5" s="1"/>
  <c r="J40" i="5"/>
  <c r="N40" i="5" s="1"/>
  <c r="J41" i="5"/>
  <c r="N41" i="5" s="1"/>
  <c r="J42" i="5"/>
  <c r="N42" i="5" s="1"/>
  <c r="J43" i="5"/>
  <c r="N43" i="5" s="1"/>
  <c r="J44" i="5"/>
  <c r="N44" i="5" s="1"/>
  <c r="J45" i="5"/>
  <c r="N45" i="5" s="1"/>
  <c r="J46" i="5"/>
  <c r="N46" i="5" s="1"/>
  <c r="J47" i="5"/>
  <c r="N47" i="5" s="1"/>
  <c r="J48" i="5"/>
  <c r="N48" i="5" s="1"/>
  <c r="J49" i="5"/>
  <c r="N49" i="5" s="1"/>
  <c r="J50" i="5"/>
  <c r="N50" i="5" s="1"/>
  <c r="J51" i="5"/>
  <c r="N51" i="5" s="1"/>
  <c r="J52" i="5"/>
  <c r="N52" i="5" s="1"/>
  <c r="J53" i="5"/>
  <c r="N53" i="5" s="1"/>
  <c r="J54" i="5"/>
  <c r="N54" i="5" s="1"/>
  <c r="J55" i="5"/>
  <c r="N55" i="5" s="1"/>
  <c r="J56" i="5"/>
  <c r="N56" i="5" s="1"/>
  <c r="J57" i="5"/>
  <c r="N57" i="5" s="1"/>
  <c r="J58" i="5"/>
  <c r="N58" i="5" s="1"/>
  <c r="J59" i="5"/>
  <c r="N59" i="5" s="1"/>
  <c r="J60" i="5"/>
  <c r="N60" i="5" s="1"/>
  <c r="J61" i="5"/>
  <c r="N61" i="5" s="1"/>
  <c r="J62" i="5"/>
  <c r="J63" i="5"/>
  <c r="N63" i="5" s="1"/>
  <c r="J64" i="5"/>
  <c r="J65" i="5"/>
  <c r="N65" i="5" s="1"/>
  <c r="J66" i="5"/>
  <c r="N66" i="5" s="1"/>
  <c r="J67" i="5"/>
  <c r="N67" i="5" s="1"/>
  <c r="J68" i="5"/>
  <c r="N68" i="5" s="1"/>
  <c r="J69" i="5"/>
  <c r="N69" i="5" s="1"/>
  <c r="J70" i="5"/>
  <c r="N70" i="5" s="1"/>
  <c r="J71" i="5"/>
  <c r="N71" i="5" s="1"/>
  <c r="J72" i="5"/>
  <c r="N72" i="5" s="1"/>
  <c r="J73" i="5"/>
  <c r="N73" i="5" s="1"/>
  <c r="J74" i="5"/>
  <c r="N74" i="5" s="1"/>
  <c r="J75" i="5"/>
  <c r="N75" i="5" s="1"/>
  <c r="J76" i="5"/>
  <c r="N76" i="5" s="1"/>
  <c r="J77" i="5"/>
  <c r="N77" i="5" s="1"/>
  <c r="J78" i="5"/>
  <c r="N78" i="5" s="1"/>
  <c r="J79" i="5"/>
  <c r="N79" i="5" s="1"/>
  <c r="J80" i="5"/>
  <c r="N80" i="5" s="1"/>
  <c r="J81" i="5"/>
  <c r="N81" i="5" s="1"/>
  <c r="J82" i="5"/>
  <c r="N82" i="5" s="1"/>
  <c r="J83" i="5"/>
  <c r="N83" i="5" s="1"/>
  <c r="J84" i="5"/>
  <c r="N84" i="5" s="1"/>
  <c r="J85" i="5"/>
  <c r="N85" i="5" s="1"/>
  <c r="J86" i="5"/>
  <c r="N86" i="5" s="1"/>
  <c r="J87" i="5"/>
  <c r="N87" i="5" s="1"/>
  <c r="J88" i="5"/>
  <c r="N88" i="5" s="1"/>
  <c r="J89" i="5"/>
  <c r="N89" i="5" s="1"/>
  <c r="J90" i="5"/>
  <c r="N90" i="5" s="1"/>
  <c r="J91" i="5"/>
  <c r="N91" i="5" s="1"/>
  <c r="J92" i="5"/>
  <c r="N92" i="5" s="1"/>
  <c r="J93" i="5"/>
  <c r="N93" i="5" s="1"/>
  <c r="J94" i="5"/>
  <c r="J95" i="5"/>
  <c r="N95" i="5" s="1"/>
  <c r="J96" i="5"/>
  <c r="J97" i="5"/>
  <c r="N97" i="5" s="1"/>
  <c r="J98" i="5"/>
  <c r="N98" i="5" s="1"/>
  <c r="J99" i="5"/>
  <c r="N99" i="5" s="1"/>
  <c r="J100" i="5"/>
  <c r="N100" i="5" s="1"/>
  <c r="J101" i="5"/>
  <c r="N101" i="5" s="1"/>
  <c r="J102" i="5"/>
  <c r="N102" i="5" s="1"/>
  <c r="J103" i="5"/>
  <c r="N103" i="5" s="1"/>
  <c r="J104" i="5"/>
  <c r="N104" i="5" s="1"/>
  <c r="J105" i="5"/>
  <c r="N105" i="5" s="1"/>
  <c r="J106" i="5"/>
  <c r="N106" i="5" s="1"/>
  <c r="J107" i="5"/>
  <c r="N107" i="5" s="1"/>
  <c r="J108" i="5"/>
  <c r="N108" i="5" s="1"/>
  <c r="J109" i="5"/>
  <c r="J110" i="5"/>
  <c r="J111" i="5"/>
  <c r="N111" i="5" s="1"/>
  <c r="J112" i="5"/>
  <c r="N112" i="5" s="1"/>
  <c r="J113" i="5"/>
  <c r="N113" i="5" s="1"/>
  <c r="J114" i="5"/>
  <c r="N114" i="5" s="1"/>
  <c r="J115" i="5"/>
  <c r="N115" i="5" s="1"/>
  <c r="J116" i="5"/>
  <c r="N116" i="5" s="1"/>
  <c r="J117" i="5"/>
  <c r="J118" i="5"/>
  <c r="J119" i="5"/>
  <c r="N119" i="5" s="1"/>
  <c r="J120" i="5"/>
  <c r="N120" i="5" s="1"/>
  <c r="J121" i="5"/>
  <c r="N121" i="5" s="1"/>
  <c r="J122" i="5"/>
  <c r="N122" i="5" s="1"/>
  <c r="J123" i="5"/>
  <c r="N123" i="5" s="1"/>
  <c r="J124" i="5"/>
  <c r="N124" i="5" s="1"/>
  <c r="J125" i="5"/>
  <c r="J126" i="5"/>
  <c r="J127" i="5"/>
  <c r="N127" i="5" s="1"/>
  <c r="J128" i="5"/>
  <c r="N128" i="5" s="1"/>
  <c r="J129" i="5"/>
  <c r="N129" i="5" s="1"/>
  <c r="J130" i="5"/>
  <c r="N130" i="5" s="1"/>
  <c r="J131" i="5"/>
  <c r="N131" i="5" s="1"/>
  <c r="J132" i="5"/>
  <c r="N132" i="5" s="1"/>
  <c r="J133" i="5"/>
  <c r="J134" i="5"/>
  <c r="J135" i="5"/>
  <c r="N135" i="5" s="1"/>
  <c r="J136" i="5"/>
  <c r="N136" i="5" s="1"/>
  <c r="J137" i="5"/>
  <c r="N137" i="5" s="1"/>
  <c r="J138" i="5"/>
  <c r="N138" i="5" s="1"/>
  <c r="J139" i="5"/>
  <c r="N139" i="5" s="1"/>
  <c r="J140" i="5"/>
  <c r="N140" i="5" s="1"/>
  <c r="J141" i="5"/>
  <c r="J142" i="5"/>
  <c r="J143" i="5"/>
  <c r="N143" i="5" s="1"/>
  <c r="J144" i="5"/>
  <c r="N144" i="5" s="1"/>
  <c r="J145" i="5"/>
  <c r="N145" i="5" s="1"/>
  <c r="J146" i="5"/>
  <c r="N146" i="5" s="1"/>
  <c r="J147" i="5"/>
  <c r="N147" i="5" s="1"/>
  <c r="J148" i="5"/>
  <c r="N148" i="5" s="1"/>
  <c r="J149" i="5"/>
  <c r="J150" i="5"/>
  <c r="J151" i="5"/>
  <c r="N151" i="5" s="1"/>
  <c r="J152" i="5"/>
  <c r="N152" i="5" s="1"/>
  <c r="J153" i="5"/>
  <c r="N153" i="5" s="1"/>
  <c r="J154" i="5"/>
  <c r="N154" i="5" s="1"/>
  <c r="J155" i="5"/>
  <c r="N155" i="5" s="1"/>
  <c r="J156" i="5"/>
  <c r="N156" i="5" s="1"/>
  <c r="J157" i="5"/>
  <c r="J158" i="5"/>
  <c r="J159" i="5"/>
  <c r="N159" i="5" s="1"/>
  <c r="J160" i="5"/>
  <c r="N160" i="5" s="1"/>
  <c r="J161" i="5"/>
  <c r="N161" i="5" s="1"/>
  <c r="J162" i="5"/>
  <c r="N162" i="5" s="1"/>
  <c r="J163" i="5"/>
  <c r="N163" i="5" s="1"/>
  <c r="J164" i="5"/>
  <c r="N164" i="5" s="1"/>
  <c r="J165" i="5"/>
  <c r="J166" i="5"/>
  <c r="J167" i="5"/>
  <c r="N167" i="5" s="1"/>
  <c r="J168" i="5"/>
  <c r="N168" i="5" s="1"/>
  <c r="J169" i="5"/>
  <c r="N169" i="5" s="1"/>
  <c r="J170" i="5"/>
  <c r="N170" i="5" s="1"/>
  <c r="J171" i="5"/>
  <c r="N171" i="5" s="1"/>
  <c r="J172" i="5"/>
  <c r="N172" i="5" s="1"/>
  <c r="J173" i="5"/>
  <c r="J174" i="5"/>
  <c r="J175" i="5"/>
  <c r="N175" i="5" s="1"/>
  <c r="J176" i="5"/>
  <c r="N176" i="5" s="1"/>
  <c r="J177" i="5"/>
  <c r="N177" i="5" s="1"/>
  <c r="J178" i="5"/>
  <c r="N178" i="5" s="1"/>
  <c r="J179" i="5"/>
  <c r="N179" i="5" s="1"/>
  <c r="J180" i="5"/>
  <c r="N180" i="5" s="1"/>
  <c r="J181" i="5"/>
  <c r="J182" i="5"/>
  <c r="J183" i="5"/>
  <c r="N183" i="5" s="1"/>
  <c r="J184" i="5"/>
  <c r="N184" i="5" s="1"/>
  <c r="J185" i="5"/>
  <c r="N185" i="5" s="1"/>
  <c r="J186" i="5"/>
  <c r="N186" i="5" s="1"/>
  <c r="J187" i="5"/>
  <c r="N187" i="5" s="1"/>
  <c r="J188" i="5"/>
  <c r="N188" i="5" s="1"/>
  <c r="J189" i="5"/>
  <c r="J190" i="5"/>
  <c r="J191" i="5"/>
  <c r="N191" i="5" s="1"/>
  <c r="J192" i="5"/>
  <c r="N192" i="5" s="1"/>
  <c r="J193" i="5"/>
  <c r="N193" i="5" s="1"/>
  <c r="J194" i="5"/>
  <c r="N194" i="5" s="1"/>
  <c r="J195" i="5"/>
  <c r="N195" i="5" s="1"/>
  <c r="J196" i="5"/>
  <c r="N196" i="5" s="1"/>
  <c r="J197" i="5"/>
  <c r="J198" i="5"/>
  <c r="J199" i="5"/>
  <c r="N199" i="5" s="1"/>
  <c r="J200" i="5"/>
  <c r="N200" i="5" s="1"/>
  <c r="J201" i="5"/>
  <c r="N201" i="5" s="1"/>
  <c r="J202" i="5"/>
  <c r="N202" i="5" s="1"/>
  <c r="J203" i="5"/>
  <c r="N203" i="5" s="1"/>
  <c r="J204" i="5"/>
  <c r="N204" i="5" s="1"/>
  <c r="J205" i="5"/>
  <c r="J206" i="5"/>
  <c r="J207" i="5"/>
  <c r="N207" i="5" s="1"/>
  <c r="J208" i="5"/>
  <c r="N208" i="5" s="1"/>
  <c r="J209" i="5"/>
  <c r="N209" i="5" s="1"/>
  <c r="J210" i="5"/>
  <c r="N210" i="5" s="1"/>
  <c r="J211" i="5"/>
  <c r="N211" i="5" s="1"/>
  <c r="J212" i="5"/>
  <c r="N212" i="5" s="1"/>
  <c r="J213" i="5"/>
  <c r="J214" i="5"/>
  <c r="J215" i="5"/>
  <c r="N215" i="5" s="1"/>
  <c r="J216" i="5"/>
  <c r="N216" i="5" s="1"/>
  <c r="J217" i="5"/>
  <c r="N217" i="5" s="1"/>
  <c r="J218" i="5"/>
  <c r="N218" i="5" s="1"/>
  <c r="J219" i="5"/>
  <c r="N219" i="5" s="1"/>
  <c r="J220" i="5"/>
  <c r="N220" i="5" s="1"/>
  <c r="J221" i="5"/>
  <c r="J222" i="5"/>
  <c r="J223" i="5"/>
  <c r="N223" i="5" s="1"/>
  <c r="J224" i="5"/>
  <c r="N224" i="5" s="1"/>
  <c r="J225" i="5"/>
  <c r="N225" i="5" s="1"/>
  <c r="J226" i="5"/>
  <c r="N226" i="5" s="1"/>
  <c r="J227" i="5"/>
  <c r="N227" i="5" s="1"/>
  <c r="J228" i="5"/>
  <c r="N228" i="5" s="1"/>
  <c r="J229" i="5"/>
  <c r="J230" i="5"/>
  <c r="J231" i="5"/>
  <c r="N231" i="5" s="1"/>
  <c r="J232" i="5"/>
  <c r="N232" i="5" s="1"/>
  <c r="J233" i="5"/>
  <c r="N233" i="5" s="1"/>
  <c r="J234" i="5"/>
  <c r="N234" i="5" s="1"/>
  <c r="J235" i="5"/>
  <c r="N235" i="5" s="1"/>
  <c r="J236" i="5"/>
  <c r="N236" i="5" s="1"/>
  <c r="J237" i="5"/>
  <c r="J238" i="5"/>
  <c r="J239" i="5"/>
  <c r="N239" i="5" s="1"/>
  <c r="J240" i="5"/>
  <c r="N240" i="5" s="1"/>
  <c r="J241" i="5"/>
  <c r="N241" i="5" s="1"/>
  <c r="J242" i="5"/>
  <c r="N242" i="5" s="1"/>
  <c r="J243" i="5"/>
  <c r="N243" i="5" s="1"/>
  <c r="J244" i="5"/>
  <c r="N244" i="5" s="1"/>
  <c r="J245" i="5"/>
  <c r="J246" i="5"/>
  <c r="J247" i="5"/>
  <c r="N247" i="5" s="1"/>
  <c r="J248" i="5"/>
  <c r="N248" i="5" s="1"/>
  <c r="J249" i="5"/>
  <c r="N249" i="5" s="1"/>
  <c r="J250" i="5"/>
  <c r="N250" i="5" s="1"/>
  <c r="J251" i="5"/>
  <c r="N251" i="5" s="1"/>
  <c r="J252" i="5"/>
  <c r="N252" i="5" s="1"/>
  <c r="J253" i="5"/>
  <c r="J254" i="5"/>
  <c r="J255" i="5"/>
  <c r="N255" i="5" s="1"/>
  <c r="J256" i="5"/>
  <c r="N256" i="5" s="1"/>
  <c r="J257" i="5"/>
  <c r="N257" i="5" s="1"/>
  <c r="J258" i="5"/>
  <c r="N258" i="5" s="1"/>
  <c r="J259" i="5"/>
  <c r="N259" i="5" s="1"/>
  <c r="J260" i="5"/>
  <c r="N260" i="5" s="1"/>
  <c r="J261" i="5"/>
  <c r="J262" i="5"/>
  <c r="J263" i="5"/>
  <c r="N263" i="5" s="1"/>
  <c r="J264" i="5"/>
  <c r="N264" i="5" s="1"/>
  <c r="J265" i="5"/>
  <c r="N265" i="5" s="1"/>
  <c r="J266" i="5"/>
  <c r="N266" i="5" s="1"/>
  <c r="J267" i="5"/>
  <c r="N267" i="5" s="1"/>
  <c r="J268" i="5"/>
  <c r="N268" i="5" s="1"/>
  <c r="J269" i="5"/>
  <c r="J270" i="5"/>
  <c r="J271" i="5"/>
  <c r="N271" i="5" s="1"/>
  <c r="J272" i="5"/>
  <c r="N272" i="5" s="1"/>
  <c r="J273" i="5"/>
  <c r="N273" i="5" s="1"/>
  <c r="J274" i="5"/>
  <c r="N274" i="5" s="1"/>
  <c r="J275" i="5"/>
  <c r="N275" i="5" s="1"/>
  <c r="J276" i="5"/>
  <c r="N276" i="5" s="1"/>
  <c r="J277" i="5"/>
  <c r="J278" i="5"/>
  <c r="J279" i="5"/>
  <c r="N279" i="5" s="1"/>
  <c r="J280" i="5"/>
  <c r="N280" i="5" s="1"/>
  <c r="J281" i="5"/>
  <c r="N281" i="5" s="1"/>
  <c r="J282" i="5"/>
  <c r="N282" i="5" s="1"/>
  <c r="J283" i="5"/>
  <c r="N283" i="5" s="1"/>
  <c r="J284" i="5"/>
  <c r="N284" i="5" s="1"/>
  <c r="J285" i="5"/>
  <c r="J286" i="5"/>
  <c r="J287" i="5"/>
  <c r="N287" i="5" s="1"/>
  <c r="J288" i="5"/>
  <c r="N288" i="5" s="1"/>
  <c r="J289" i="5"/>
  <c r="N289" i="5" s="1"/>
  <c r="J290" i="5"/>
  <c r="N290" i="5" s="1"/>
  <c r="J2" i="5"/>
  <c r="N2" i="5" s="1"/>
  <c r="G3" i="5"/>
  <c r="M3" i="5" s="1"/>
  <c r="G4" i="5"/>
  <c r="G5" i="5"/>
  <c r="G6" i="5"/>
  <c r="M6" i="5" s="1"/>
  <c r="G7" i="5"/>
  <c r="M7" i="5" s="1"/>
  <c r="G8" i="5"/>
  <c r="M8" i="5" s="1"/>
  <c r="G9" i="5"/>
  <c r="M9" i="5" s="1"/>
  <c r="G10" i="5"/>
  <c r="M10" i="5" s="1"/>
  <c r="G11" i="5"/>
  <c r="M11" i="5" s="1"/>
  <c r="G12" i="5"/>
  <c r="G13" i="5"/>
  <c r="G14" i="5"/>
  <c r="M14" i="5" s="1"/>
  <c r="G15" i="5"/>
  <c r="M15" i="5" s="1"/>
  <c r="G16" i="5"/>
  <c r="M16" i="5" s="1"/>
  <c r="G17" i="5"/>
  <c r="M17" i="5" s="1"/>
  <c r="G18" i="5"/>
  <c r="M18" i="5" s="1"/>
  <c r="G19" i="5"/>
  <c r="M19" i="5" s="1"/>
  <c r="G20" i="5"/>
  <c r="G21" i="5"/>
  <c r="G22" i="5"/>
  <c r="M22" i="5" s="1"/>
  <c r="G23" i="5"/>
  <c r="M23" i="5" s="1"/>
  <c r="G24" i="5"/>
  <c r="M24" i="5" s="1"/>
  <c r="G25" i="5"/>
  <c r="M25" i="5" s="1"/>
  <c r="G26" i="5"/>
  <c r="M26" i="5" s="1"/>
  <c r="G27" i="5"/>
  <c r="M27" i="5" s="1"/>
  <c r="G28" i="5"/>
  <c r="G29" i="5"/>
  <c r="G30" i="5"/>
  <c r="M30" i="5" s="1"/>
  <c r="G31" i="5"/>
  <c r="M31" i="5" s="1"/>
  <c r="G32" i="5"/>
  <c r="M32" i="5" s="1"/>
  <c r="G33" i="5"/>
  <c r="M33" i="5" s="1"/>
  <c r="G34" i="5"/>
  <c r="M34" i="5" s="1"/>
  <c r="G35" i="5"/>
  <c r="M35" i="5" s="1"/>
  <c r="G36" i="5"/>
  <c r="G37" i="5"/>
  <c r="G38" i="5"/>
  <c r="M38" i="5" s="1"/>
  <c r="G39" i="5"/>
  <c r="M39" i="5" s="1"/>
  <c r="G40" i="5"/>
  <c r="M40" i="5" s="1"/>
  <c r="G41" i="5"/>
  <c r="M41" i="5" s="1"/>
  <c r="G42" i="5"/>
  <c r="M42" i="5" s="1"/>
  <c r="G43" i="5"/>
  <c r="M43" i="5" s="1"/>
  <c r="G44" i="5"/>
  <c r="G45" i="5"/>
  <c r="G46" i="5"/>
  <c r="M46" i="5" s="1"/>
  <c r="G47" i="5"/>
  <c r="M47" i="5" s="1"/>
  <c r="G48" i="5"/>
  <c r="M48" i="5" s="1"/>
  <c r="G49" i="5"/>
  <c r="M49" i="5" s="1"/>
  <c r="G50" i="5"/>
  <c r="M50" i="5" s="1"/>
  <c r="G51" i="5"/>
  <c r="M51" i="5" s="1"/>
  <c r="G52" i="5"/>
  <c r="G53" i="5"/>
  <c r="G54" i="5"/>
  <c r="M54" i="5" s="1"/>
  <c r="G55" i="5"/>
  <c r="M55" i="5" s="1"/>
  <c r="G56" i="5"/>
  <c r="M56" i="5" s="1"/>
  <c r="G57" i="5"/>
  <c r="M57" i="5" s="1"/>
  <c r="G58" i="5"/>
  <c r="M58" i="5" s="1"/>
  <c r="G59" i="5"/>
  <c r="M59" i="5" s="1"/>
  <c r="G60" i="5"/>
  <c r="G61" i="5"/>
  <c r="G62" i="5"/>
  <c r="M62" i="5" s="1"/>
  <c r="G63" i="5"/>
  <c r="M63" i="5" s="1"/>
  <c r="G64" i="5"/>
  <c r="M64" i="5" s="1"/>
  <c r="G65" i="5"/>
  <c r="M65" i="5" s="1"/>
  <c r="G66" i="5"/>
  <c r="M66" i="5" s="1"/>
  <c r="G67" i="5"/>
  <c r="M67" i="5" s="1"/>
  <c r="G68" i="5"/>
  <c r="G69" i="5"/>
  <c r="G70" i="5"/>
  <c r="M70" i="5" s="1"/>
  <c r="G71" i="5"/>
  <c r="M71" i="5" s="1"/>
  <c r="G72" i="5"/>
  <c r="M72" i="5" s="1"/>
  <c r="G73" i="5"/>
  <c r="M73" i="5" s="1"/>
  <c r="G74" i="5"/>
  <c r="M74" i="5" s="1"/>
  <c r="G75" i="5"/>
  <c r="M75" i="5" s="1"/>
  <c r="G76" i="5"/>
  <c r="G77" i="5"/>
  <c r="G78" i="5"/>
  <c r="M78" i="5" s="1"/>
  <c r="G79" i="5"/>
  <c r="M79" i="5" s="1"/>
  <c r="G80" i="5"/>
  <c r="M80" i="5" s="1"/>
  <c r="G81" i="5"/>
  <c r="M81" i="5" s="1"/>
  <c r="G82" i="5"/>
  <c r="M82" i="5" s="1"/>
  <c r="G83" i="5"/>
  <c r="M83" i="5" s="1"/>
  <c r="G84" i="5"/>
  <c r="G85" i="5"/>
  <c r="G86" i="5"/>
  <c r="M86" i="5" s="1"/>
  <c r="G87" i="5"/>
  <c r="M87" i="5" s="1"/>
  <c r="G88" i="5"/>
  <c r="M88" i="5" s="1"/>
  <c r="G89" i="5"/>
  <c r="M89" i="5" s="1"/>
  <c r="G90" i="5"/>
  <c r="M90" i="5" s="1"/>
  <c r="G91" i="5"/>
  <c r="M91" i="5" s="1"/>
  <c r="G92" i="5"/>
  <c r="G93" i="5"/>
  <c r="G94" i="5"/>
  <c r="M94" i="5" s="1"/>
  <c r="G95" i="5"/>
  <c r="M95" i="5" s="1"/>
  <c r="G96" i="5"/>
  <c r="M96" i="5" s="1"/>
  <c r="G97" i="5"/>
  <c r="M97" i="5" s="1"/>
  <c r="G98" i="5"/>
  <c r="M98" i="5" s="1"/>
  <c r="G99" i="5"/>
  <c r="M99" i="5" s="1"/>
  <c r="G100" i="5"/>
  <c r="G101" i="5"/>
  <c r="G102" i="5"/>
  <c r="M102" i="5" s="1"/>
  <c r="G103" i="5"/>
  <c r="M103" i="5" s="1"/>
  <c r="G104" i="5"/>
  <c r="M104" i="5" s="1"/>
  <c r="G105" i="5"/>
  <c r="M105" i="5" s="1"/>
  <c r="G106" i="5"/>
  <c r="M106" i="5" s="1"/>
  <c r="G107" i="5"/>
  <c r="M107" i="5" s="1"/>
  <c r="G108" i="5"/>
  <c r="G109" i="5"/>
  <c r="G110" i="5"/>
  <c r="M110" i="5" s="1"/>
  <c r="G111" i="5"/>
  <c r="M111" i="5" s="1"/>
  <c r="G112" i="5"/>
  <c r="M112" i="5" s="1"/>
  <c r="G113" i="5"/>
  <c r="M113" i="5" s="1"/>
  <c r="G114" i="5"/>
  <c r="M114" i="5" s="1"/>
  <c r="G115" i="5"/>
  <c r="M115" i="5" s="1"/>
  <c r="G116" i="5"/>
  <c r="G117" i="5"/>
  <c r="G118" i="5"/>
  <c r="M118" i="5" s="1"/>
  <c r="G119" i="5"/>
  <c r="M119" i="5" s="1"/>
  <c r="G120" i="5"/>
  <c r="M120" i="5" s="1"/>
  <c r="G121" i="5"/>
  <c r="M121" i="5" s="1"/>
  <c r="G122" i="5"/>
  <c r="M122" i="5" s="1"/>
  <c r="G123" i="5"/>
  <c r="M123" i="5" s="1"/>
  <c r="G124" i="5"/>
  <c r="G125" i="5"/>
  <c r="G126" i="5"/>
  <c r="M126" i="5" s="1"/>
  <c r="G127" i="5"/>
  <c r="M127" i="5" s="1"/>
  <c r="G128" i="5"/>
  <c r="M128" i="5" s="1"/>
  <c r="G129" i="5"/>
  <c r="M129" i="5" s="1"/>
  <c r="G130" i="5"/>
  <c r="M130" i="5" s="1"/>
  <c r="G131" i="5"/>
  <c r="M131" i="5" s="1"/>
  <c r="G132" i="5"/>
  <c r="G133" i="5"/>
  <c r="G134" i="5"/>
  <c r="M134" i="5" s="1"/>
  <c r="G135" i="5"/>
  <c r="M135" i="5" s="1"/>
  <c r="G136" i="5"/>
  <c r="M136" i="5" s="1"/>
  <c r="G137" i="5"/>
  <c r="M137" i="5" s="1"/>
  <c r="G138" i="5"/>
  <c r="M138" i="5" s="1"/>
  <c r="G139" i="5"/>
  <c r="M139" i="5" s="1"/>
  <c r="G140" i="5"/>
  <c r="G141" i="5"/>
  <c r="G142" i="5"/>
  <c r="M142" i="5" s="1"/>
  <c r="G143" i="5"/>
  <c r="M143" i="5" s="1"/>
  <c r="G144" i="5"/>
  <c r="M144" i="5" s="1"/>
  <c r="G145" i="5"/>
  <c r="M145" i="5" s="1"/>
  <c r="G146" i="5"/>
  <c r="M146" i="5" s="1"/>
  <c r="G147" i="5"/>
  <c r="M147" i="5" s="1"/>
  <c r="G148" i="5"/>
  <c r="G149" i="5"/>
  <c r="G150" i="5"/>
  <c r="M150" i="5" s="1"/>
  <c r="G151" i="5"/>
  <c r="M151" i="5" s="1"/>
  <c r="G152" i="5"/>
  <c r="M152" i="5" s="1"/>
  <c r="G153" i="5"/>
  <c r="M153" i="5" s="1"/>
  <c r="G154" i="5"/>
  <c r="M154" i="5" s="1"/>
  <c r="G155" i="5"/>
  <c r="M155" i="5" s="1"/>
  <c r="G156" i="5"/>
  <c r="G157" i="5"/>
  <c r="G158" i="5"/>
  <c r="M158" i="5" s="1"/>
  <c r="G159" i="5"/>
  <c r="M159" i="5" s="1"/>
  <c r="G160" i="5"/>
  <c r="M160" i="5" s="1"/>
  <c r="G161" i="5"/>
  <c r="M161" i="5" s="1"/>
  <c r="G162" i="5"/>
  <c r="M162" i="5" s="1"/>
  <c r="G163" i="5"/>
  <c r="M163" i="5" s="1"/>
  <c r="G164" i="5"/>
  <c r="G165" i="5"/>
  <c r="G166" i="5"/>
  <c r="M166" i="5" s="1"/>
  <c r="G167" i="5"/>
  <c r="M167" i="5" s="1"/>
  <c r="G168" i="5"/>
  <c r="M168" i="5" s="1"/>
  <c r="G169" i="5"/>
  <c r="M169" i="5" s="1"/>
  <c r="G170" i="5"/>
  <c r="M170" i="5" s="1"/>
  <c r="G171" i="5"/>
  <c r="M171" i="5" s="1"/>
  <c r="G172" i="5"/>
  <c r="G173" i="5"/>
  <c r="G174" i="5"/>
  <c r="M174" i="5" s="1"/>
  <c r="G175" i="5"/>
  <c r="M175" i="5" s="1"/>
  <c r="G176" i="5"/>
  <c r="M176" i="5" s="1"/>
  <c r="G177" i="5"/>
  <c r="M177" i="5" s="1"/>
  <c r="G178" i="5"/>
  <c r="M178" i="5" s="1"/>
  <c r="G179" i="5"/>
  <c r="M179" i="5" s="1"/>
  <c r="G180" i="5"/>
  <c r="G181" i="5"/>
  <c r="G182" i="5"/>
  <c r="M182" i="5" s="1"/>
  <c r="G183" i="5"/>
  <c r="M183" i="5" s="1"/>
  <c r="G184" i="5"/>
  <c r="M184" i="5" s="1"/>
  <c r="G185" i="5"/>
  <c r="M185" i="5" s="1"/>
  <c r="G186" i="5"/>
  <c r="M186" i="5" s="1"/>
  <c r="G187" i="5"/>
  <c r="M187" i="5" s="1"/>
  <c r="G188" i="5"/>
  <c r="G189" i="5"/>
  <c r="G190" i="5"/>
  <c r="M190" i="5" s="1"/>
  <c r="G191" i="5"/>
  <c r="M191" i="5" s="1"/>
  <c r="G192" i="5"/>
  <c r="M192" i="5" s="1"/>
  <c r="G193" i="5"/>
  <c r="M193" i="5" s="1"/>
  <c r="G194" i="5"/>
  <c r="M194" i="5" s="1"/>
  <c r="G195" i="5"/>
  <c r="M195" i="5" s="1"/>
  <c r="G196" i="5"/>
  <c r="G197" i="5"/>
  <c r="G198" i="5"/>
  <c r="M198" i="5" s="1"/>
  <c r="G199" i="5"/>
  <c r="M199" i="5" s="1"/>
  <c r="G200" i="5"/>
  <c r="M200" i="5" s="1"/>
  <c r="G201" i="5"/>
  <c r="M201" i="5" s="1"/>
  <c r="G202" i="5"/>
  <c r="M202" i="5" s="1"/>
  <c r="G203" i="5"/>
  <c r="M203" i="5" s="1"/>
  <c r="G204" i="5"/>
  <c r="G205" i="5"/>
  <c r="G206" i="5"/>
  <c r="M206" i="5" s="1"/>
  <c r="G207" i="5"/>
  <c r="M207" i="5" s="1"/>
  <c r="G208" i="5"/>
  <c r="M208" i="5" s="1"/>
  <c r="G209" i="5"/>
  <c r="M209" i="5" s="1"/>
  <c r="G210" i="5"/>
  <c r="M210" i="5" s="1"/>
  <c r="G211" i="5"/>
  <c r="M211" i="5" s="1"/>
  <c r="G212" i="5"/>
  <c r="G213" i="5"/>
  <c r="G214" i="5"/>
  <c r="M214" i="5" s="1"/>
  <c r="G215" i="5"/>
  <c r="M215" i="5" s="1"/>
  <c r="G216" i="5"/>
  <c r="M216" i="5" s="1"/>
  <c r="G217" i="5"/>
  <c r="M217" i="5" s="1"/>
  <c r="G218" i="5"/>
  <c r="M218" i="5" s="1"/>
  <c r="G219" i="5"/>
  <c r="M219" i="5" s="1"/>
  <c r="G220" i="5"/>
  <c r="G221" i="5"/>
  <c r="G222" i="5"/>
  <c r="M222" i="5" s="1"/>
  <c r="G223" i="5"/>
  <c r="M223" i="5" s="1"/>
  <c r="G224" i="5"/>
  <c r="M224" i="5" s="1"/>
  <c r="G225" i="5"/>
  <c r="M225" i="5" s="1"/>
  <c r="G226" i="5"/>
  <c r="M226" i="5" s="1"/>
  <c r="G227" i="5"/>
  <c r="M227" i="5" s="1"/>
  <c r="G228" i="5"/>
  <c r="G229" i="5"/>
  <c r="G230" i="5"/>
  <c r="M230" i="5" s="1"/>
  <c r="G231" i="5"/>
  <c r="M231" i="5" s="1"/>
  <c r="G232" i="5"/>
  <c r="M232" i="5" s="1"/>
  <c r="G233" i="5"/>
  <c r="M233" i="5" s="1"/>
  <c r="G234" i="5"/>
  <c r="M234" i="5" s="1"/>
  <c r="G235" i="5"/>
  <c r="M235" i="5" s="1"/>
  <c r="G236" i="5"/>
  <c r="G237" i="5"/>
  <c r="G238" i="5"/>
  <c r="M238" i="5" s="1"/>
  <c r="G239" i="5"/>
  <c r="M239" i="5" s="1"/>
  <c r="G240" i="5"/>
  <c r="M240" i="5" s="1"/>
  <c r="G241" i="5"/>
  <c r="M241" i="5" s="1"/>
  <c r="G242" i="5"/>
  <c r="M242" i="5" s="1"/>
  <c r="G243" i="5"/>
  <c r="M243" i="5" s="1"/>
  <c r="G244" i="5"/>
  <c r="G245" i="5"/>
  <c r="G246" i="5"/>
  <c r="M246" i="5" s="1"/>
  <c r="G247" i="5"/>
  <c r="M247" i="5" s="1"/>
  <c r="G248" i="5"/>
  <c r="M248" i="5" s="1"/>
  <c r="G249" i="5"/>
  <c r="M249" i="5" s="1"/>
  <c r="G250" i="5"/>
  <c r="M250" i="5" s="1"/>
  <c r="G251" i="5"/>
  <c r="M251" i="5" s="1"/>
  <c r="G252" i="5"/>
  <c r="G253" i="5"/>
  <c r="G254" i="5"/>
  <c r="M254" i="5" s="1"/>
  <c r="G255" i="5"/>
  <c r="M255" i="5" s="1"/>
  <c r="G256" i="5"/>
  <c r="M256" i="5" s="1"/>
  <c r="G257" i="5"/>
  <c r="M257" i="5" s="1"/>
  <c r="G258" i="5"/>
  <c r="M258" i="5" s="1"/>
  <c r="G259" i="5"/>
  <c r="M259" i="5" s="1"/>
  <c r="G260" i="5"/>
  <c r="G261" i="5"/>
  <c r="G262" i="5"/>
  <c r="M262" i="5" s="1"/>
  <c r="G263" i="5"/>
  <c r="M263" i="5" s="1"/>
  <c r="G264" i="5"/>
  <c r="M264" i="5" s="1"/>
  <c r="G265" i="5"/>
  <c r="M265" i="5" s="1"/>
  <c r="G266" i="5"/>
  <c r="M266" i="5" s="1"/>
  <c r="G267" i="5"/>
  <c r="M267" i="5" s="1"/>
  <c r="G268" i="5"/>
  <c r="G269" i="5"/>
  <c r="G270" i="5"/>
  <c r="M270" i="5" s="1"/>
  <c r="G271" i="5"/>
  <c r="M271" i="5" s="1"/>
  <c r="G272" i="5"/>
  <c r="M272" i="5" s="1"/>
  <c r="G273" i="5"/>
  <c r="M273" i="5" s="1"/>
  <c r="G274" i="5"/>
  <c r="M274" i="5" s="1"/>
  <c r="G275" i="5"/>
  <c r="M275" i="5" s="1"/>
  <c r="G276" i="5"/>
  <c r="G277" i="5"/>
  <c r="G278" i="5"/>
  <c r="M278" i="5" s="1"/>
  <c r="G279" i="5"/>
  <c r="M279" i="5" s="1"/>
  <c r="G280" i="5"/>
  <c r="M280" i="5" s="1"/>
  <c r="G281" i="5"/>
  <c r="M281" i="5" s="1"/>
  <c r="G282" i="5"/>
  <c r="M282" i="5" s="1"/>
  <c r="G283" i="5"/>
  <c r="M283" i="5" s="1"/>
  <c r="G284" i="5"/>
  <c r="G285" i="5"/>
  <c r="G286" i="5"/>
  <c r="M286" i="5" s="1"/>
  <c r="G287" i="5"/>
  <c r="M287" i="5" s="1"/>
  <c r="G288" i="5"/>
  <c r="M288" i="5" s="1"/>
  <c r="G289" i="5"/>
  <c r="M289" i="5" s="1"/>
  <c r="G290" i="5"/>
  <c r="M290" i="5" s="1"/>
  <c r="G2" i="5"/>
  <c r="M2" i="5" s="1"/>
  <c r="I2" i="5"/>
  <c r="I290" i="5"/>
  <c r="I289" i="5"/>
  <c r="I288" i="5"/>
  <c r="I287" i="5"/>
  <c r="I286" i="5"/>
  <c r="I285" i="5"/>
  <c r="I284" i="5"/>
  <c r="I283" i="5"/>
  <c r="I282" i="5"/>
  <c r="I281" i="5"/>
  <c r="I280" i="5"/>
  <c r="I279" i="5"/>
  <c r="I278" i="5"/>
  <c r="I277" i="5"/>
  <c r="I276" i="5"/>
  <c r="I275" i="5"/>
  <c r="I274" i="5"/>
  <c r="I273" i="5"/>
  <c r="I272" i="5"/>
  <c r="I271" i="5"/>
  <c r="I270" i="5"/>
  <c r="I269" i="5"/>
  <c r="I268" i="5"/>
  <c r="I267" i="5"/>
  <c r="I266" i="5"/>
  <c r="I265" i="5"/>
  <c r="I264" i="5"/>
  <c r="I263" i="5"/>
  <c r="I262" i="5"/>
  <c r="I261" i="5"/>
  <c r="I260" i="5"/>
  <c r="I259" i="5"/>
  <c r="I258" i="5"/>
  <c r="I257" i="5"/>
  <c r="I256" i="5"/>
  <c r="I255" i="5"/>
  <c r="I254" i="5"/>
  <c r="I253" i="5"/>
  <c r="I252" i="5"/>
  <c r="I251" i="5"/>
  <c r="I250" i="5"/>
  <c r="I249" i="5"/>
  <c r="I248" i="5"/>
  <c r="I247" i="5"/>
  <c r="I246" i="5"/>
  <c r="I245" i="5"/>
  <c r="I244" i="5"/>
  <c r="I243" i="5"/>
  <c r="I242" i="5"/>
  <c r="I241" i="5"/>
  <c r="I240" i="5"/>
  <c r="I239" i="5"/>
  <c r="I238" i="5"/>
  <c r="I237" i="5"/>
  <c r="I236" i="5"/>
  <c r="I235" i="5"/>
  <c r="I234" i="5"/>
  <c r="I233" i="5"/>
  <c r="I232" i="5"/>
  <c r="I231" i="5"/>
  <c r="I230" i="5"/>
  <c r="I229" i="5"/>
  <c r="I228" i="5"/>
  <c r="I227" i="5"/>
  <c r="I226" i="5"/>
  <c r="I225" i="5"/>
  <c r="I224" i="5"/>
  <c r="I223" i="5"/>
  <c r="I222" i="5"/>
  <c r="I221" i="5"/>
  <c r="I220" i="5"/>
  <c r="I219" i="5"/>
  <c r="I218" i="5"/>
  <c r="I217" i="5"/>
  <c r="I216" i="5"/>
  <c r="I215" i="5"/>
  <c r="I214" i="5"/>
  <c r="I213" i="5"/>
  <c r="I212" i="5"/>
  <c r="I211" i="5"/>
  <c r="I210" i="5"/>
  <c r="I209" i="5"/>
  <c r="I208" i="5"/>
  <c r="I207" i="5"/>
  <c r="I206" i="5"/>
  <c r="I205" i="5"/>
  <c r="I204" i="5"/>
  <c r="I203" i="5"/>
  <c r="I202" i="5"/>
  <c r="I201" i="5"/>
  <c r="I200" i="5"/>
  <c r="I199" i="5"/>
  <c r="I198" i="5"/>
  <c r="I197" i="5"/>
  <c r="I196" i="5"/>
  <c r="I195" i="5"/>
  <c r="I194" i="5"/>
  <c r="I193" i="5"/>
  <c r="I192" i="5"/>
  <c r="I191" i="5"/>
  <c r="I190" i="5"/>
  <c r="I189" i="5"/>
  <c r="I188" i="5"/>
  <c r="I187" i="5"/>
  <c r="I186" i="5"/>
  <c r="I185" i="5"/>
  <c r="I184" i="5"/>
  <c r="I183" i="5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68" i="5"/>
  <c r="I167" i="5"/>
  <c r="I166" i="5"/>
  <c r="I165" i="5"/>
  <c r="I164" i="5"/>
  <c r="I163" i="5"/>
  <c r="I162" i="5"/>
  <c r="I161" i="5"/>
  <c r="I160" i="5"/>
  <c r="I159" i="5"/>
  <c r="I158" i="5"/>
  <c r="I157" i="5"/>
  <c r="I156" i="5"/>
  <c r="I155" i="5"/>
  <c r="I154" i="5"/>
  <c r="I153" i="5"/>
  <c r="I152" i="5"/>
  <c r="I151" i="5"/>
  <c r="I150" i="5"/>
  <c r="I149" i="5"/>
  <c r="I148" i="5"/>
  <c r="I147" i="5"/>
  <c r="I146" i="5"/>
  <c r="I145" i="5"/>
  <c r="I144" i="5"/>
  <c r="I143" i="5"/>
  <c r="I142" i="5"/>
  <c r="I141" i="5"/>
  <c r="I140" i="5"/>
  <c r="I139" i="5"/>
  <c r="I138" i="5"/>
  <c r="I137" i="5"/>
  <c r="I136" i="5"/>
  <c r="I135" i="5"/>
  <c r="I134" i="5"/>
  <c r="I133" i="5"/>
  <c r="I132" i="5"/>
  <c r="I131" i="5"/>
  <c r="I130" i="5"/>
  <c r="I129" i="5"/>
  <c r="I128" i="5"/>
  <c r="I127" i="5"/>
  <c r="I126" i="5"/>
  <c r="I125" i="5"/>
  <c r="I124" i="5"/>
  <c r="I123" i="5"/>
  <c r="I122" i="5"/>
  <c r="I121" i="5"/>
  <c r="I120" i="5"/>
  <c r="I119" i="5"/>
  <c r="I118" i="5"/>
  <c r="I117" i="5"/>
  <c r="I116" i="5"/>
  <c r="I115" i="5"/>
  <c r="I114" i="5"/>
  <c r="I113" i="5"/>
  <c r="I112" i="5"/>
  <c r="I111" i="5"/>
  <c r="I110" i="5"/>
  <c r="I109" i="5"/>
  <c r="I108" i="5"/>
  <c r="I107" i="5"/>
  <c r="I106" i="5"/>
  <c r="I105" i="5"/>
  <c r="I104" i="5"/>
  <c r="I103" i="5"/>
  <c r="I102" i="5"/>
  <c r="I101" i="5"/>
  <c r="I100" i="5"/>
  <c r="I99" i="5"/>
  <c r="I98" i="5"/>
  <c r="I97" i="5"/>
  <c r="I96" i="5"/>
  <c r="I95" i="5"/>
  <c r="I94" i="5"/>
  <c r="I93" i="5"/>
  <c r="I92" i="5"/>
  <c r="I91" i="5"/>
  <c r="I90" i="5"/>
  <c r="I89" i="5"/>
  <c r="I88" i="5"/>
  <c r="I87" i="5"/>
  <c r="I86" i="5"/>
  <c r="I85" i="5"/>
  <c r="I84" i="5"/>
  <c r="I83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I3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" i="5"/>
  <c r="E3" i="5"/>
  <c r="O3" i="5" s="1"/>
  <c r="E4" i="5"/>
  <c r="O4" i="5" s="1"/>
  <c r="E5" i="5"/>
  <c r="O5" i="5" s="1"/>
  <c r="E6" i="5"/>
  <c r="O6" i="5" s="1"/>
  <c r="E7" i="5"/>
  <c r="O7" i="5" s="1"/>
  <c r="E8" i="5"/>
  <c r="O8" i="5" s="1"/>
  <c r="E9" i="5"/>
  <c r="O9" i="5" s="1"/>
  <c r="E10" i="5"/>
  <c r="O10" i="5" s="1"/>
  <c r="E11" i="5"/>
  <c r="O11" i="5" s="1"/>
  <c r="E12" i="5"/>
  <c r="O12" i="5" s="1"/>
  <c r="E13" i="5"/>
  <c r="O13" i="5" s="1"/>
  <c r="E14" i="5"/>
  <c r="O14" i="5" s="1"/>
  <c r="E15" i="5"/>
  <c r="O15" i="5" s="1"/>
  <c r="E16" i="5"/>
  <c r="O16" i="5" s="1"/>
  <c r="E17" i="5"/>
  <c r="O17" i="5" s="1"/>
  <c r="E18" i="5"/>
  <c r="O18" i="5" s="1"/>
  <c r="E19" i="5"/>
  <c r="O19" i="5" s="1"/>
  <c r="E20" i="5"/>
  <c r="E21" i="5"/>
  <c r="O21" i="5" s="1"/>
  <c r="E22" i="5"/>
  <c r="O22" i="5" s="1"/>
  <c r="E23" i="5"/>
  <c r="O23" i="5" s="1"/>
  <c r="E24" i="5"/>
  <c r="O24" i="5" s="1"/>
  <c r="E25" i="5"/>
  <c r="O25" i="5" s="1"/>
  <c r="E26" i="5"/>
  <c r="O26" i="5" s="1"/>
  <c r="E27" i="5"/>
  <c r="O27" i="5" s="1"/>
  <c r="E28" i="5"/>
  <c r="O28" i="5" s="1"/>
  <c r="E29" i="5"/>
  <c r="O29" i="5" s="1"/>
  <c r="E30" i="5"/>
  <c r="O30" i="5" s="1"/>
  <c r="E31" i="5"/>
  <c r="O31" i="5" s="1"/>
  <c r="E32" i="5"/>
  <c r="O32" i="5" s="1"/>
  <c r="E33" i="5"/>
  <c r="O33" i="5" s="1"/>
  <c r="E34" i="5"/>
  <c r="O34" i="5" s="1"/>
  <c r="E35" i="5"/>
  <c r="O35" i="5" s="1"/>
  <c r="E36" i="5"/>
  <c r="O36" i="5" s="1"/>
  <c r="E37" i="5"/>
  <c r="O37" i="5" s="1"/>
  <c r="E38" i="5"/>
  <c r="E39" i="5"/>
  <c r="O39" i="5" s="1"/>
  <c r="E40" i="5"/>
  <c r="O40" i="5" s="1"/>
  <c r="E41" i="5"/>
  <c r="O41" i="5" s="1"/>
  <c r="E42" i="5"/>
  <c r="O42" i="5" s="1"/>
  <c r="E43" i="5"/>
  <c r="O43" i="5" s="1"/>
  <c r="E44" i="5"/>
  <c r="O44" i="5" s="1"/>
  <c r="E45" i="5"/>
  <c r="O45" i="5" s="1"/>
  <c r="E46" i="5"/>
  <c r="O46" i="5" s="1"/>
  <c r="E47" i="5"/>
  <c r="O47" i="5" s="1"/>
  <c r="E48" i="5"/>
  <c r="O48" i="5" s="1"/>
  <c r="E49" i="5"/>
  <c r="O49" i="5" s="1"/>
  <c r="E50" i="5"/>
  <c r="O50" i="5" s="1"/>
  <c r="E51" i="5"/>
  <c r="O51" i="5" s="1"/>
  <c r="E52" i="5"/>
  <c r="O52" i="5" s="1"/>
  <c r="E53" i="5"/>
  <c r="E54" i="5"/>
  <c r="E55" i="5"/>
  <c r="O55" i="5" s="1"/>
  <c r="E56" i="5"/>
  <c r="O56" i="5" s="1"/>
  <c r="E57" i="5"/>
  <c r="O57" i="5" s="1"/>
  <c r="E58" i="5"/>
  <c r="O58" i="5" s="1"/>
  <c r="E59" i="5"/>
  <c r="O59" i="5" s="1"/>
  <c r="E60" i="5"/>
  <c r="O60" i="5" s="1"/>
  <c r="E61" i="5"/>
  <c r="O61" i="5" s="1"/>
  <c r="E62" i="5"/>
  <c r="E63" i="5"/>
  <c r="O63" i="5" s="1"/>
  <c r="E64" i="5"/>
  <c r="O64" i="5" s="1"/>
  <c r="E65" i="5"/>
  <c r="O65" i="5" s="1"/>
  <c r="E66" i="5"/>
  <c r="O66" i="5" s="1"/>
  <c r="E67" i="5"/>
  <c r="O67" i="5" s="1"/>
  <c r="E68" i="5"/>
  <c r="O68" i="5" s="1"/>
  <c r="E69" i="5"/>
  <c r="O69" i="5" s="1"/>
  <c r="E70" i="5"/>
  <c r="O70" i="5" s="1"/>
  <c r="E71" i="5"/>
  <c r="E72" i="5"/>
  <c r="O72" i="5" s="1"/>
  <c r="E73" i="5"/>
  <c r="O73" i="5" s="1"/>
  <c r="E74" i="5"/>
  <c r="O74" i="5" s="1"/>
  <c r="E75" i="5"/>
  <c r="O75" i="5" s="1"/>
  <c r="E76" i="5"/>
  <c r="O76" i="5" s="1"/>
  <c r="E77" i="5"/>
  <c r="O77" i="5" s="1"/>
  <c r="E78" i="5"/>
  <c r="O78" i="5" s="1"/>
  <c r="E79" i="5"/>
  <c r="O79" i="5" s="1"/>
  <c r="E80" i="5"/>
  <c r="O80" i="5" s="1"/>
  <c r="E81" i="5"/>
  <c r="O81" i="5" s="1"/>
  <c r="E82" i="5"/>
  <c r="O82" i="5" s="1"/>
  <c r="E83" i="5"/>
  <c r="O83" i="5" s="1"/>
  <c r="E84" i="5"/>
  <c r="O84" i="5" s="1"/>
  <c r="E85" i="5"/>
  <c r="O85" i="5" s="1"/>
  <c r="E86" i="5"/>
  <c r="E87" i="5"/>
  <c r="O87" i="5" s="1"/>
  <c r="E88" i="5"/>
  <c r="O88" i="5" s="1"/>
  <c r="E89" i="5"/>
  <c r="O89" i="5" s="1"/>
  <c r="E90" i="5"/>
  <c r="O90" i="5" s="1"/>
  <c r="E91" i="5"/>
  <c r="O91" i="5" s="1"/>
  <c r="E92" i="5"/>
  <c r="E93" i="5"/>
  <c r="O93" i="5" s="1"/>
  <c r="E94" i="5"/>
  <c r="O94" i="5" s="1"/>
  <c r="E95" i="5"/>
  <c r="O95" i="5" s="1"/>
  <c r="E96" i="5"/>
  <c r="O96" i="5" s="1"/>
  <c r="E97" i="5"/>
  <c r="O97" i="5" s="1"/>
  <c r="E98" i="5"/>
  <c r="O98" i="5" s="1"/>
  <c r="E99" i="5"/>
  <c r="O99" i="5" s="1"/>
  <c r="E100" i="5"/>
  <c r="O100" i="5" s="1"/>
  <c r="E101" i="5"/>
  <c r="O101" i="5" s="1"/>
  <c r="E102" i="5"/>
  <c r="O102" i="5" s="1"/>
  <c r="E103" i="5"/>
  <c r="O103" i="5" s="1"/>
  <c r="E104" i="5"/>
  <c r="O104" i="5" s="1"/>
  <c r="E105" i="5"/>
  <c r="O105" i="5" s="1"/>
  <c r="E106" i="5"/>
  <c r="O106" i="5" s="1"/>
  <c r="E107" i="5"/>
  <c r="O107" i="5" s="1"/>
  <c r="E108" i="5"/>
  <c r="O108" i="5" s="1"/>
  <c r="E109" i="5"/>
  <c r="E110" i="5"/>
  <c r="O110" i="5" s="1"/>
  <c r="E111" i="5"/>
  <c r="O111" i="5" s="1"/>
  <c r="E112" i="5"/>
  <c r="O112" i="5" s="1"/>
  <c r="E113" i="5"/>
  <c r="O113" i="5" s="1"/>
  <c r="E114" i="5"/>
  <c r="O114" i="5" s="1"/>
  <c r="E115" i="5"/>
  <c r="O115" i="5" s="1"/>
  <c r="E116" i="5"/>
  <c r="E117" i="5"/>
  <c r="O117" i="5" s="1"/>
  <c r="E118" i="5"/>
  <c r="O118" i="5" s="1"/>
  <c r="E119" i="5"/>
  <c r="O119" i="5" s="1"/>
  <c r="E120" i="5"/>
  <c r="O120" i="5" s="1"/>
  <c r="E121" i="5"/>
  <c r="O121" i="5" s="1"/>
  <c r="E122" i="5"/>
  <c r="O122" i="5" s="1"/>
  <c r="E123" i="5"/>
  <c r="O123" i="5" s="1"/>
  <c r="E124" i="5"/>
  <c r="O124" i="5" s="1"/>
  <c r="E125" i="5"/>
  <c r="O125" i="5" s="1"/>
  <c r="E126" i="5"/>
  <c r="O126" i="5" s="1"/>
  <c r="E127" i="5"/>
  <c r="O127" i="5" s="1"/>
  <c r="E128" i="5"/>
  <c r="O128" i="5" s="1"/>
  <c r="E129" i="5"/>
  <c r="O129" i="5" s="1"/>
  <c r="E130" i="5"/>
  <c r="O130" i="5" s="1"/>
  <c r="E131" i="5"/>
  <c r="O131" i="5" s="1"/>
  <c r="E132" i="5"/>
  <c r="O132" i="5" s="1"/>
  <c r="E133" i="5"/>
  <c r="O133" i="5" s="1"/>
  <c r="E134" i="5"/>
  <c r="E135" i="5"/>
  <c r="O135" i="5" s="1"/>
  <c r="E136" i="5"/>
  <c r="O136" i="5" s="1"/>
  <c r="E137" i="5"/>
  <c r="O137" i="5" s="1"/>
  <c r="E138" i="5"/>
  <c r="O138" i="5" s="1"/>
  <c r="E139" i="5"/>
  <c r="O139" i="5" s="1"/>
  <c r="E140" i="5"/>
  <c r="E141" i="5"/>
  <c r="O141" i="5" s="1"/>
  <c r="E142" i="5"/>
  <c r="O142" i="5" s="1"/>
  <c r="E143" i="5"/>
  <c r="O143" i="5" s="1"/>
  <c r="E144" i="5"/>
  <c r="O144" i="5" s="1"/>
  <c r="E145" i="5"/>
  <c r="O145" i="5" s="1"/>
  <c r="E146" i="5"/>
  <c r="O146" i="5" s="1"/>
  <c r="E147" i="5"/>
  <c r="O147" i="5" s="1"/>
  <c r="E148" i="5"/>
  <c r="O148" i="5" s="1"/>
  <c r="E149" i="5"/>
  <c r="O149" i="5" s="1"/>
  <c r="E150" i="5"/>
  <c r="E151" i="5"/>
  <c r="O151" i="5" s="1"/>
  <c r="E152" i="5"/>
  <c r="O152" i="5" s="1"/>
  <c r="E153" i="5"/>
  <c r="O153" i="5" s="1"/>
  <c r="E154" i="5"/>
  <c r="O154" i="5" s="1"/>
  <c r="E155" i="5"/>
  <c r="O155" i="5" s="1"/>
  <c r="E156" i="5"/>
  <c r="O156" i="5" s="1"/>
  <c r="E157" i="5"/>
  <c r="O157" i="5" s="1"/>
  <c r="E158" i="5"/>
  <c r="O158" i="5" s="1"/>
  <c r="E159" i="5"/>
  <c r="O159" i="5" s="1"/>
  <c r="E160" i="5"/>
  <c r="O160" i="5" s="1"/>
  <c r="E161" i="5"/>
  <c r="O161" i="5" s="1"/>
  <c r="E162" i="5"/>
  <c r="O162" i="5" s="1"/>
  <c r="E163" i="5"/>
  <c r="O163" i="5" s="1"/>
  <c r="E164" i="5"/>
  <c r="O164" i="5" s="1"/>
  <c r="E165" i="5"/>
  <c r="O165" i="5" s="1"/>
  <c r="E166" i="5"/>
  <c r="O166" i="5" s="1"/>
  <c r="E167" i="5"/>
  <c r="E168" i="5"/>
  <c r="O168" i="5" s="1"/>
  <c r="E169" i="5"/>
  <c r="O169" i="5" s="1"/>
  <c r="E170" i="5"/>
  <c r="O170" i="5" s="1"/>
  <c r="E171" i="5"/>
  <c r="O171" i="5" s="1"/>
  <c r="E172" i="5"/>
  <c r="E173" i="5"/>
  <c r="O173" i="5" s="1"/>
  <c r="E174" i="5"/>
  <c r="O174" i="5" s="1"/>
  <c r="E175" i="5"/>
  <c r="O175" i="5" s="1"/>
  <c r="E176" i="5"/>
  <c r="O176" i="5" s="1"/>
  <c r="E177" i="5"/>
  <c r="O177" i="5" s="1"/>
  <c r="E178" i="5"/>
  <c r="O178" i="5" s="1"/>
  <c r="E179" i="5"/>
  <c r="O179" i="5" s="1"/>
  <c r="E180" i="5"/>
  <c r="O180" i="5" s="1"/>
  <c r="E181" i="5"/>
  <c r="O181" i="5" s="1"/>
  <c r="E182" i="5"/>
  <c r="E183" i="5"/>
  <c r="E184" i="5"/>
  <c r="O184" i="5" s="1"/>
  <c r="E185" i="5"/>
  <c r="O185" i="5" s="1"/>
  <c r="E186" i="5"/>
  <c r="O186" i="5" s="1"/>
  <c r="E187" i="5"/>
  <c r="O187" i="5" s="1"/>
  <c r="E188" i="5"/>
  <c r="O188" i="5" s="1"/>
  <c r="E189" i="5"/>
  <c r="O189" i="5" s="1"/>
  <c r="E190" i="5"/>
  <c r="O190" i="5" s="1"/>
  <c r="E191" i="5"/>
  <c r="O191" i="5" s="1"/>
  <c r="E192" i="5"/>
  <c r="O192" i="5" s="1"/>
  <c r="E193" i="5"/>
  <c r="O193" i="5" s="1"/>
  <c r="E194" i="5"/>
  <c r="O194" i="5" s="1"/>
  <c r="E195" i="5"/>
  <c r="O195" i="5" s="1"/>
  <c r="E196" i="5"/>
  <c r="O196" i="5" s="1"/>
  <c r="E197" i="5"/>
  <c r="O197" i="5" s="1"/>
  <c r="E198" i="5"/>
  <c r="O198" i="5" s="1"/>
  <c r="E199" i="5"/>
  <c r="E200" i="5"/>
  <c r="O200" i="5" s="1"/>
  <c r="E201" i="5"/>
  <c r="O201" i="5" s="1"/>
  <c r="E202" i="5"/>
  <c r="O202" i="5" s="1"/>
  <c r="E203" i="5"/>
  <c r="O203" i="5" s="1"/>
  <c r="E204" i="5"/>
  <c r="E205" i="5"/>
  <c r="O205" i="5" s="1"/>
  <c r="E206" i="5"/>
  <c r="O206" i="5" s="1"/>
  <c r="E207" i="5"/>
  <c r="O207" i="5" s="1"/>
  <c r="E208" i="5"/>
  <c r="O208" i="5" s="1"/>
  <c r="E209" i="5"/>
  <c r="O209" i="5" s="1"/>
  <c r="E210" i="5"/>
  <c r="O210" i="5" s="1"/>
  <c r="E211" i="5"/>
  <c r="O211" i="5" s="1"/>
  <c r="E212" i="5"/>
  <c r="O212" i="5" s="1"/>
  <c r="E213" i="5"/>
  <c r="O213" i="5" s="1"/>
  <c r="E214" i="5"/>
  <c r="O214" i="5" s="1"/>
  <c r="E215" i="5"/>
  <c r="O215" i="5" s="1"/>
  <c r="E216" i="5"/>
  <c r="O216" i="5" s="1"/>
  <c r="E217" i="5"/>
  <c r="O217" i="5" s="1"/>
  <c r="E218" i="5"/>
  <c r="O218" i="5" s="1"/>
  <c r="E219" i="5"/>
  <c r="O219" i="5" s="1"/>
  <c r="E220" i="5"/>
  <c r="O220" i="5" s="1"/>
  <c r="E221" i="5"/>
  <c r="O221" i="5" s="1"/>
  <c r="E222" i="5"/>
  <c r="E223" i="5"/>
  <c r="O223" i="5" s="1"/>
  <c r="E224" i="5"/>
  <c r="O224" i="5" s="1"/>
  <c r="E225" i="5"/>
  <c r="O225" i="5" s="1"/>
  <c r="E226" i="5"/>
  <c r="O226" i="5" s="1"/>
  <c r="E227" i="5"/>
  <c r="O227" i="5" s="1"/>
  <c r="E228" i="5"/>
  <c r="O228" i="5" s="1"/>
  <c r="E229" i="5"/>
  <c r="O229" i="5" s="1"/>
  <c r="E230" i="5"/>
  <c r="O230" i="5" s="1"/>
  <c r="E231" i="5"/>
  <c r="O231" i="5" s="1"/>
  <c r="E232" i="5"/>
  <c r="O232" i="5" s="1"/>
  <c r="E233" i="5"/>
  <c r="O233" i="5" s="1"/>
  <c r="E234" i="5"/>
  <c r="O234" i="5" s="1"/>
  <c r="E235" i="5"/>
  <c r="O235" i="5" s="1"/>
  <c r="E236" i="5"/>
  <c r="O236" i="5" s="1"/>
  <c r="E237" i="5"/>
  <c r="O237" i="5" s="1"/>
  <c r="E238" i="5"/>
  <c r="O238" i="5" s="1"/>
  <c r="E239" i="5"/>
  <c r="E240" i="5"/>
  <c r="O240" i="5" s="1"/>
  <c r="E241" i="5"/>
  <c r="O241" i="5" s="1"/>
  <c r="E242" i="5"/>
  <c r="O242" i="5" s="1"/>
  <c r="E243" i="5"/>
  <c r="O243" i="5" s="1"/>
  <c r="E244" i="5"/>
  <c r="E245" i="5"/>
  <c r="O245" i="5" s="1"/>
  <c r="E246" i="5"/>
  <c r="E247" i="5"/>
  <c r="O247" i="5" s="1"/>
  <c r="E248" i="5"/>
  <c r="O248" i="5" s="1"/>
  <c r="E249" i="5"/>
  <c r="O249" i="5" s="1"/>
  <c r="E250" i="5"/>
  <c r="O250" i="5" s="1"/>
  <c r="E251" i="5"/>
  <c r="O251" i="5" s="1"/>
  <c r="E252" i="5"/>
  <c r="O252" i="5" s="1"/>
  <c r="E253" i="5"/>
  <c r="O253" i="5" s="1"/>
  <c r="E254" i="5"/>
  <c r="E255" i="5"/>
  <c r="E256" i="5"/>
  <c r="O256" i="5" s="1"/>
  <c r="E257" i="5"/>
  <c r="O257" i="5" s="1"/>
  <c r="E258" i="5"/>
  <c r="O258" i="5" s="1"/>
  <c r="E259" i="5"/>
  <c r="O259" i="5" s="1"/>
  <c r="E260" i="5"/>
  <c r="O260" i="5" s="1"/>
  <c r="E261" i="5"/>
  <c r="O261" i="5" s="1"/>
  <c r="E262" i="5"/>
  <c r="O262" i="5" s="1"/>
  <c r="E263" i="5"/>
  <c r="O263" i="5" s="1"/>
  <c r="E264" i="5"/>
  <c r="O264" i="5" s="1"/>
  <c r="E265" i="5"/>
  <c r="O265" i="5" s="1"/>
  <c r="E266" i="5"/>
  <c r="O266" i="5" s="1"/>
  <c r="E267" i="5"/>
  <c r="O267" i="5" s="1"/>
  <c r="E268" i="5"/>
  <c r="O268" i="5" s="1"/>
  <c r="E269" i="5"/>
  <c r="O269" i="5" s="1"/>
  <c r="E270" i="5"/>
  <c r="E271" i="5"/>
  <c r="O271" i="5" s="1"/>
  <c r="E272" i="5"/>
  <c r="O272" i="5" s="1"/>
  <c r="E273" i="5"/>
  <c r="O273" i="5" s="1"/>
  <c r="E274" i="5"/>
  <c r="O274" i="5" s="1"/>
  <c r="E275" i="5"/>
  <c r="O275" i="5" s="1"/>
  <c r="E276" i="5"/>
  <c r="O276" i="5" s="1"/>
  <c r="E277" i="5"/>
  <c r="O277" i="5" s="1"/>
  <c r="E278" i="5"/>
  <c r="O278" i="5" s="1"/>
  <c r="E279" i="5"/>
  <c r="O279" i="5" s="1"/>
  <c r="E280" i="5"/>
  <c r="O280" i="5" s="1"/>
  <c r="E281" i="5"/>
  <c r="O281" i="5" s="1"/>
  <c r="E282" i="5"/>
  <c r="O282" i="5" s="1"/>
  <c r="E283" i="5"/>
  <c r="O283" i="5" s="1"/>
  <c r="E284" i="5"/>
  <c r="O284" i="5" s="1"/>
  <c r="E285" i="5"/>
  <c r="O285" i="5" s="1"/>
  <c r="E286" i="5"/>
  <c r="O286" i="5" s="1"/>
  <c r="E287" i="5"/>
  <c r="O287" i="5" s="1"/>
  <c r="E288" i="5"/>
  <c r="O288" i="5" s="1"/>
  <c r="E289" i="5"/>
  <c r="O289" i="5" s="1"/>
  <c r="E290" i="5"/>
  <c r="O290" i="5" s="1"/>
  <c r="E2" i="5"/>
  <c r="O2" i="5" s="1"/>
  <c r="F10" i="5"/>
  <c r="F15" i="5"/>
  <c r="F24" i="5"/>
  <c r="F98" i="5"/>
  <c r="F107" i="5"/>
  <c r="F152" i="5"/>
  <c r="F216" i="5"/>
  <c r="F235" i="5"/>
  <c r="F253" i="5"/>
  <c r="D3" i="5"/>
  <c r="P3" i="5" s="1"/>
  <c r="F3" i="5"/>
  <c r="D4" i="5"/>
  <c r="P4" i="5" s="1"/>
  <c r="D5" i="5"/>
  <c r="P5" i="5" s="1"/>
  <c r="D6" i="5"/>
  <c r="P6" i="5" s="1"/>
  <c r="D7" i="5"/>
  <c r="D8" i="5"/>
  <c r="D9" i="5"/>
  <c r="P9" i="5" s="1"/>
  <c r="D10" i="5"/>
  <c r="P10" i="5" s="1"/>
  <c r="D11" i="5"/>
  <c r="P11" i="5" s="1"/>
  <c r="F11" i="5"/>
  <c r="D12" i="5"/>
  <c r="D13" i="5"/>
  <c r="P13" i="5" s="1"/>
  <c r="D14" i="5"/>
  <c r="P14" i="5" s="1"/>
  <c r="D15" i="5"/>
  <c r="P15" i="5" s="1"/>
  <c r="D16" i="5"/>
  <c r="P16" i="5" s="1"/>
  <c r="F16" i="5"/>
  <c r="D17" i="5"/>
  <c r="P17" i="5" s="1"/>
  <c r="D18" i="5"/>
  <c r="P18" i="5" s="1"/>
  <c r="D19" i="5"/>
  <c r="D20" i="5"/>
  <c r="P20" i="5" s="1"/>
  <c r="D21" i="5"/>
  <c r="D22" i="5"/>
  <c r="P22" i="5" s="1"/>
  <c r="D23" i="5"/>
  <c r="P23" i="5" s="1"/>
  <c r="D24" i="5"/>
  <c r="P24" i="5" s="1"/>
  <c r="D25" i="5"/>
  <c r="P25" i="5" s="1"/>
  <c r="D26" i="5"/>
  <c r="D27" i="5"/>
  <c r="P27" i="5" s="1"/>
  <c r="D28" i="5"/>
  <c r="P28" i="5" s="1"/>
  <c r="D29" i="5"/>
  <c r="P29" i="5" s="1"/>
  <c r="D30" i="5"/>
  <c r="D31" i="5"/>
  <c r="P31" i="5" s="1"/>
  <c r="D32" i="5"/>
  <c r="P32" i="5" s="1"/>
  <c r="F32" i="5"/>
  <c r="D33" i="5"/>
  <c r="P33" i="5" s="1"/>
  <c r="D34" i="5"/>
  <c r="D35" i="5"/>
  <c r="D36" i="5"/>
  <c r="P36" i="5" s="1"/>
  <c r="D37" i="5"/>
  <c r="D38" i="5"/>
  <c r="P38" i="5" s="1"/>
  <c r="D39" i="5"/>
  <c r="D40" i="5"/>
  <c r="P40" i="5" s="1"/>
  <c r="D41" i="5"/>
  <c r="P41" i="5" s="1"/>
  <c r="D42" i="5"/>
  <c r="P42" i="5" s="1"/>
  <c r="D43" i="5"/>
  <c r="D44" i="5"/>
  <c r="D45" i="5"/>
  <c r="P45" i="5" s="1"/>
  <c r="D46" i="5"/>
  <c r="P46" i="5" s="1"/>
  <c r="F46" i="5"/>
  <c r="D47" i="5"/>
  <c r="P47" i="5" s="1"/>
  <c r="D48" i="5"/>
  <c r="D49" i="5"/>
  <c r="P49" i="5" s="1"/>
  <c r="D50" i="5"/>
  <c r="P50" i="5" s="1"/>
  <c r="F50" i="5"/>
  <c r="D51" i="5"/>
  <c r="P51" i="5" s="1"/>
  <c r="F51" i="5"/>
  <c r="D52" i="5"/>
  <c r="P52" i="5" s="1"/>
  <c r="D53" i="5"/>
  <c r="P53" i="5" s="1"/>
  <c r="D54" i="5"/>
  <c r="P54" i="5" s="1"/>
  <c r="D55" i="5"/>
  <c r="P55" i="5" s="1"/>
  <c r="D56" i="5"/>
  <c r="P56" i="5" s="1"/>
  <c r="F56" i="5"/>
  <c r="D57" i="5"/>
  <c r="P57" i="5" s="1"/>
  <c r="D58" i="5"/>
  <c r="P58" i="5" s="1"/>
  <c r="D59" i="5"/>
  <c r="P59" i="5" s="1"/>
  <c r="F59" i="5"/>
  <c r="D60" i="5"/>
  <c r="P60" i="5" s="1"/>
  <c r="D61" i="5"/>
  <c r="D62" i="5"/>
  <c r="P62" i="5" s="1"/>
  <c r="D63" i="5"/>
  <c r="P63" i="5" s="1"/>
  <c r="F63" i="5"/>
  <c r="D64" i="5"/>
  <c r="P64" i="5" s="1"/>
  <c r="F64" i="5"/>
  <c r="D65" i="5"/>
  <c r="P65" i="5" s="1"/>
  <c r="D66" i="5"/>
  <c r="F66" i="5" s="1"/>
  <c r="D67" i="5"/>
  <c r="P67" i="5" s="1"/>
  <c r="D68" i="5"/>
  <c r="P68" i="5" s="1"/>
  <c r="F68" i="5"/>
  <c r="D69" i="5"/>
  <c r="D70" i="5"/>
  <c r="D71" i="5"/>
  <c r="P71" i="5" s="1"/>
  <c r="D72" i="5"/>
  <c r="P72" i="5" s="1"/>
  <c r="F72" i="5"/>
  <c r="D73" i="5"/>
  <c r="P73" i="5" s="1"/>
  <c r="D74" i="5"/>
  <c r="P74" i="5" s="1"/>
  <c r="F74" i="5"/>
  <c r="D75" i="5"/>
  <c r="D76" i="5"/>
  <c r="P76" i="5" s="1"/>
  <c r="D77" i="5"/>
  <c r="P77" i="5" s="1"/>
  <c r="D78" i="5"/>
  <c r="P78" i="5" s="1"/>
  <c r="D79" i="5"/>
  <c r="D80" i="5"/>
  <c r="P80" i="5" s="1"/>
  <c r="F80" i="5"/>
  <c r="D81" i="5"/>
  <c r="P81" i="5" s="1"/>
  <c r="D82" i="5"/>
  <c r="P82" i="5" s="1"/>
  <c r="D83" i="5"/>
  <c r="P83" i="5" s="1"/>
  <c r="D84" i="5"/>
  <c r="D85" i="5"/>
  <c r="P85" i="5" s="1"/>
  <c r="D86" i="5"/>
  <c r="P86" i="5" s="1"/>
  <c r="D87" i="5"/>
  <c r="P87" i="5" s="1"/>
  <c r="D88" i="5"/>
  <c r="D89" i="5"/>
  <c r="P89" i="5" s="1"/>
  <c r="D90" i="5"/>
  <c r="P90" i="5" s="1"/>
  <c r="D91" i="5"/>
  <c r="D92" i="5"/>
  <c r="P92" i="5" s="1"/>
  <c r="D93" i="5"/>
  <c r="D94" i="5"/>
  <c r="P94" i="5" s="1"/>
  <c r="D95" i="5"/>
  <c r="P95" i="5" s="1"/>
  <c r="F95" i="5"/>
  <c r="D96" i="5"/>
  <c r="D97" i="5"/>
  <c r="P97" i="5" s="1"/>
  <c r="D98" i="5"/>
  <c r="P98" i="5" s="1"/>
  <c r="D99" i="5"/>
  <c r="P99" i="5" s="1"/>
  <c r="D100" i="5"/>
  <c r="P100" i="5" s="1"/>
  <c r="D101" i="5"/>
  <c r="P101" i="5" s="1"/>
  <c r="F101" i="5"/>
  <c r="D102" i="5"/>
  <c r="D103" i="5"/>
  <c r="P103" i="5" s="1"/>
  <c r="D104" i="5"/>
  <c r="P104" i="5" s="1"/>
  <c r="D105" i="5"/>
  <c r="P105" i="5" s="1"/>
  <c r="D106" i="5"/>
  <c r="P106" i="5" s="1"/>
  <c r="D107" i="5"/>
  <c r="P107" i="5" s="1"/>
  <c r="D108" i="5"/>
  <c r="P108" i="5" s="1"/>
  <c r="D109" i="5"/>
  <c r="P109" i="5" s="1"/>
  <c r="D110" i="5"/>
  <c r="P110" i="5" s="1"/>
  <c r="D111" i="5"/>
  <c r="D112" i="5"/>
  <c r="P112" i="5" s="1"/>
  <c r="D113" i="5"/>
  <c r="P113" i="5" s="1"/>
  <c r="D114" i="5"/>
  <c r="P114" i="5" s="1"/>
  <c r="F114" i="5"/>
  <c r="D115" i="5"/>
  <c r="P115" i="5" s="1"/>
  <c r="D116" i="5"/>
  <c r="P116" i="5" s="1"/>
  <c r="D117" i="5"/>
  <c r="P117" i="5" s="1"/>
  <c r="D118" i="5"/>
  <c r="D119" i="5"/>
  <c r="P119" i="5" s="1"/>
  <c r="D120" i="5"/>
  <c r="P120" i="5" s="1"/>
  <c r="F120" i="5"/>
  <c r="D121" i="5"/>
  <c r="P121" i="5" s="1"/>
  <c r="D122" i="5"/>
  <c r="P122" i="5" s="1"/>
  <c r="D123" i="5"/>
  <c r="P123" i="5" s="1"/>
  <c r="F123" i="5"/>
  <c r="D124" i="5"/>
  <c r="D125" i="5"/>
  <c r="D126" i="5"/>
  <c r="P126" i="5" s="1"/>
  <c r="F126" i="5"/>
  <c r="D127" i="5"/>
  <c r="P127" i="5" s="1"/>
  <c r="D128" i="5"/>
  <c r="P128" i="5" s="1"/>
  <c r="F128" i="5"/>
  <c r="D129" i="5"/>
  <c r="P129" i="5" s="1"/>
  <c r="D130" i="5"/>
  <c r="F130" i="5" s="1"/>
  <c r="D131" i="5"/>
  <c r="P131" i="5" s="1"/>
  <c r="F131" i="5"/>
  <c r="D132" i="5"/>
  <c r="P132" i="5" s="1"/>
  <c r="D133" i="5"/>
  <c r="D134" i="5"/>
  <c r="P134" i="5" s="1"/>
  <c r="D135" i="5"/>
  <c r="P135" i="5" s="1"/>
  <c r="D136" i="5"/>
  <c r="P136" i="5" s="1"/>
  <c r="F136" i="5"/>
  <c r="D137" i="5"/>
  <c r="P137" i="5" s="1"/>
  <c r="D138" i="5"/>
  <c r="D139" i="5"/>
  <c r="P139" i="5" s="1"/>
  <c r="D140" i="5"/>
  <c r="P140" i="5" s="1"/>
  <c r="D141" i="5"/>
  <c r="P141" i="5" s="1"/>
  <c r="D142" i="5"/>
  <c r="D143" i="5"/>
  <c r="D144" i="5"/>
  <c r="P144" i="5" s="1"/>
  <c r="F144" i="5"/>
  <c r="D145" i="5"/>
  <c r="P145" i="5" s="1"/>
  <c r="D146" i="5"/>
  <c r="P146" i="5" s="1"/>
  <c r="D147" i="5"/>
  <c r="D148" i="5"/>
  <c r="P148" i="5" s="1"/>
  <c r="D149" i="5"/>
  <c r="P149" i="5" s="1"/>
  <c r="F149" i="5"/>
  <c r="D150" i="5"/>
  <c r="P150" i="5" s="1"/>
  <c r="D151" i="5"/>
  <c r="D152" i="5"/>
  <c r="P152" i="5" s="1"/>
  <c r="D153" i="5"/>
  <c r="P153" i="5" s="1"/>
  <c r="D154" i="5"/>
  <c r="P154" i="5" s="1"/>
  <c r="D155" i="5"/>
  <c r="D156" i="5"/>
  <c r="D157" i="5"/>
  <c r="P157" i="5" s="1"/>
  <c r="D158" i="5"/>
  <c r="P158" i="5" s="1"/>
  <c r="D159" i="5"/>
  <c r="P159" i="5" s="1"/>
  <c r="F159" i="5"/>
  <c r="D160" i="5"/>
  <c r="D161" i="5"/>
  <c r="P161" i="5" s="1"/>
  <c r="D162" i="5"/>
  <c r="P162" i="5" s="1"/>
  <c r="D163" i="5"/>
  <c r="P163" i="5" s="1"/>
  <c r="D164" i="5"/>
  <c r="P164" i="5" s="1"/>
  <c r="D165" i="5"/>
  <c r="D166" i="5"/>
  <c r="P166" i="5" s="1"/>
  <c r="D167" i="5"/>
  <c r="P167" i="5" s="1"/>
  <c r="D168" i="5"/>
  <c r="P168" i="5" s="1"/>
  <c r="D169" i="5"/>
  <c r="P169" i="5" s="1"/>
  <c r="D170" i="5"/>
  <c r="P170" i="5" s="1"/>
  <c r="F170" i="5"/>
  <c r="D171" i="5"/>
  <c r="P171" i="5" s="1"/>
  <c r="D172" i="5"/>
  <c r="P172" i="5" s="1"/>
  <c r="D173" i="5"/>
  <c r="P173" i="5" s="1"/>
  <c r="D174" i="5"/>
  <c r="D175" i="5"/>
  <c r="P175" i="5" s="1"/>
  <c r="D176" i="5"/>
  <c r="P176" i="5" s="1"/>
  <c r="F176" i="5"/>
  <c r="D177" i="5"/>
  <c r="P177" i="5" s="1"/>
  <c r="D178" i="5"/>
  <c r="P178" i="5" s="1"/>
  <c r="F178" i="5"/>
  <c r="D179" i="5"/>
  <c r="P179" i="5" s="1"/>
  <c r="D180" i="5"/>
  <c r="P180" i="5" s="1"/>
  <c r="F180" i="5"/>
  <c r="D181" i="5"/>
  <c r="P181" i="5" s="1"/>
  <c r="F181" i="5"/>
  <c r="D182" i="5"/>
  <c r="P182" i="5" s="1"/>
  <c r="D183" i="5"/>
  <c r="P183" i="5" s="1"/>
  <c r="D184" i="5"/>
  <c r="P184" i="5" s="1"/>
  <c r="F184" i="5"/>
  <c r="D185" i="5"/>
  <c r="P185" i="5" s="1"/>
  <c r="D186" i="5"/>
  <c r="P186" i="5" s="1"/>
  <c r="F186" i="5"/>
  <c r="D187" i="5"/>
  <c r="D188" i="5"/>
  <c r="P188" i="5" s="1"/>
  <c r="D189" i="5"/>
  <c r="D190" i="5"/>
  <c r="P190" i="5" s="1"/>
  <c r="D191" i="5"/>
  <c r="P191" i="5" s="1"/>
  <c r="F191" i="5"/>
  <c r="D192" i="5"/>
  <c r="P192" i="5" s="1"/>
  <c r="F192" i="5"/>
  <c r="D193" i="5"/>
  <c r="P193" i="5" s="1"/>
  <c r="D194" i="5"/>
  <c r="P194" i="5" s="1"/>
  <c r="D195" i="5"/>
  <c r="P195" i="5" s="1"/>
  <c r="F195" i="5"/>
  <c r="D196" i="5"/>
  <c r="D197" i="5"/>
  <c r="P197" i="5" s="1"/>
  <c r="D198" i="5"/>
  <c r="P198" i="5" s="1"/>
  <c r="D199" i="5"/>
  <c r="P199" i="5" s="1"/>
  <c r="D200" i="5"/>
  <c r="P200" i="5" s="1"/>
  <c r="F200" i="5"/>
  <c r="D201" i="5"/>
  <c r="P201" i="5" s="1"/>
  <c r="D202" i="5"/>
  <c r="P202" i="5" s="1"/>
  <c r="D203" i="5"/>
  <c r="D204" i="5"/>
  <c r="P204" i="5" s="1"/>
  <c r="D205" i="5"/>
  <c r="D206" i="5"/>
  <c r="P206" i="5" s="1"/>
  <c r="D207" i="5"/>
  <c r="D208" i="5"/>
  <c r="P208" i="5" s="1"/>
  <c r="D209" i="5"/>
  <c r="P209" i="5" s="1"/>
  <c r="D210" i="5"/>
  <c r="D211" i="5"/>
  <c r="P211" i="5" s="1"/>
  <c r="D212" i="5"/>
  <c r="P212" i="5" s="1"/>
  <c r="F212" i="5"/>
  <c r="D213" i="5"/>
  <c r="P213" i="5" s="1"/>
  <c r="D214" i="5"/>
  <c r="D215" i="5"/>
  <c r="P215" i="5" s="1"/>
  <c r="D216" i="5"/>
  <c r="P216" i="5" s="1"/>
  <c r="D217" i="5"/>
  <c r="P217" i="5" s="1"/>
  <c r="D218" i="5"/>
  <c r="P218" i="5" s="1"/>
  <c r="F218" i="5"/>
  <c r="D219" i="5"/>
  <c r="D220" i="5"/>
  <c r="P220" i="5" s="1"/>
  <c r="D221" i="5"/>
  <c r="D222" i="5"/>
  <c r="P222" i="5" s="1"/>
  <c r="D223" i="5"/>
  <c r="D224" i="5"/>
  <c r="P224" i="5" s="1"/>
  <c r="D225" i="5"/>
  <c r="P225" i="5" s="1"/>
  <c r="D226" i="5"/>
  <c r="D227" i="5"/>
  <c r="D228" i="5"/>
  <c r="D229" i="5"/>
  <c r="P229" i="5" s="1"/>
  <c r="D230" i="5"/>
  <c r="P230" i="5" s="1"/>
  <c r="D231" i="5"/>
  <c r="P231" i="5" s="1"/>
  <c r="F231" i="5"/>
  <c r="D232" i="5"/>
  <c r="D233" i="5"/>
  <c r="P233" i="5" s="1"/>
  <c r="D234" i="5"/>
  <c r="P234" i="5" s="1"/>
  <c r="F234" i="5"/>
  <c r="D235" i="5"/>
  <c r="P235" i="5" s="1"/>
  <c r="D236" i="5"/>
  <c r="P236" i="5" s="1"/>
  <c r="F236" i="5"/>
  <c r="D237" i="5"/>
  <c r="D238" i="5"/>
  <c r="P238" i="5" s="1"/>
  <c r="D239" i="5"/>
  <c r="P239" i="5" s="1"/>
  <c r="D240" i="5"/>
  <c r="P240" i="5" s="1"/>
  <c r="D241" i="5"/>
  <c r="P241" i="5" s="1"/>
  <c r="D242" i="5"/>
  <c r="P242" i="5" s="1"/>
  <c r="F242" i="5"/>
  <c r="D243" i="5"/>
  <c r="P243" i="5" s="1"/>
  <c r="F243" i="5"/>
  <c r="D244" i="5"/>
  <c r="P244" i="5" s="1"/>
  <c r="D245" i="5"/>
  <c r="P245" i="5" s="1"/>
  <c r="D246" i="5"/>
  <c r="P246" i="5" s="1"/>
  <c r="D247" i="5"/>
  <c r="P247" i="5" s="1"/>
  <c r="D248" i="5"/>
  <c r="P248" i="5" s="1"/>
  <c r="F248" i="5"/>
  <c r="D249" i="5"/>
  <c r="P249" i="5" s="1"/>
  <c r="D250" i="5"/>
  <c r="D251" i="5"/>
  <c r="P251" i="5" s="1"/>
  <c r="D252" i="5"/>
  <c r="P252" i="5" s="1"/>
  <c r="D253" i="5"/>
  <c r="P253" i="5" s="1"/>
  <c r="D254" i="5"/>
  <c r="P254" i="5" s="1"/>
  <c r="D255" i="5"/>
  <c r="P255" i="5" s="1"/>
  <c r="D256" i="5"/>
  <c r="P256" i="5" s="1"/>
  <c r="F256" i="5"/>
  <c r="D257" i="5"/>
  <c r="P257" i="5" s="1"/>
  <c r="D258" i="5"/>
  <c r="P258" i="5" s="1"/>
  <c r="D259" i="5"/>
  <c r="D260" i="5"/>
  <c r="P260" i="5" s="1"/>
  <c r="D261" i="5"/>
  <c r="P261" i="5" s="1"/>
  <c r="D262" i="5"/>
  <c r="D263" i="5"/>
  <c r="P263" i="5" s="1"/>
  <c r="D264" i="5"/>
  <c r="P264" i="5" s="1"/>
  <c r="F264" i="5"/>
  <c r="D265" i="5"/>
  <c r="P265" i="5" s="1"/>
  <c r="D266" i="5"/>
  <c r="D267" i="5"/>
  <c r="P267" i="5" s="1"/>
  <c r="F267" i="5"/>
  <c r="D268" i="5"/>
  <c r="D269" i="5"/>
  <c r="P269" i="5" s="1"/>
  <c r="D270" i="5"/>
  <c r="P270" i="5" s="1"/>
  <c r="D271" i="5"/>
  <c r="D272" i="5"/>
  <c r="P272" i="5" s="1"/>
  <c r="F272" i="5"/>
  <c r="D273" i="5"/>
  <c r="P273" i="5" s="1"/>
  <c r="D274" i="5"/>
  <c r="P274" i="5" s="1"/>
  <c r="D275" i="5"/>
  <c r="D276" i="5"/>
  <c r="P276" i="5" s="1"/>
  <c r="D277" i="5"/>
  <c r="D278" i="5"/>
  <c r="P278" i="5" s="1"/>
  <c r="D279" i="5"/>
  <c r="P279" i="5" s="1"/>
  <c r="F279" i="5"/>
  <c r="D280" i="5"/>
  <c r="D281" i="5"/>
  <c r="P281" i="5" s="1"/>
  <c r="D282" i="5"/>
  <c r="D283" i="5"/>
  <c r="D284" i="5"/>
  <c r="P284" i="5" s="1"/>
  <c r="D285" i="5"/>
  <c r="P285" i="5" s="1"/>
  <c r="D286" i="5"/>
  <c r="P286" i="5" s="1"/>
  <c r="D287" i="5"/>
  <c r="D288" i="5"/>
  <c r="D289" i="5"/>
  <c r="P289" i="5" s="1"/>
  <c r="D290" i="5"/>
  <c r="D2" i="5"/>
  <c r="P2" i="5" s="1"/>
  <c r="G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197" i="7"/>
  <c r="G198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246" i="7"/>
  <c r="G247" i="7"/>
  <c r="G248" i="7"/>
  <c r="G249" i="7"/>
  <c r="G250" i="7"/>
  <c r="G251" i="7"/>
  <c r="G252" i="7"/>
  <c r="G253" i="7"/>
  <c r="G254" i="7"/>
  <c r="G255" i="7"/>
  <c r="G256" i="7"/>
  <c r="G257" i="7"/>
  <c r="G258" i="7"/>
  <c r="G259" i="7"/>
  <c r="G260" i="7"/>
  <c r="G261" i="7"/>
  <c r="G262" i="7"/>
  <c r="G263" i="7"/>
  <c r="G264" i="7"/>
  <c r="G265" i="7"/>
  <c r="G266" i="7"/>
  <c r="G267" i="7"/>
  <c r="G268" i="7"/>
  <c r="G269" i="7"/>
  <c r="G270" i="7"/>
  <c r="G271" i="7"/>
  <c r="G272" i="7"/>
  <c r="G273" i="7"/>
  <c r="G274" i="7"/>
  <c r="G275" i="7"/>
  <c r="G276" i="7"/>
  <c r="G277" i="7"/>
  <c r="G278" i="7"/>
  <c r="G279" i="7"/>
  <c r="G280" i="7"/>
  <c r="G281" i="7"/>
  <c r="G282" i="7"/>
  <c r="G283" i="7"/>
  <c r="G284" i="7"/>
  <c r="G285" i="7"/>
  <c r="G286" i="7"/>
  <c r="G287" i="7"/>
  <c r="G288" i="7"/>
  <c r="G289" i="7"/>
  <c r="G290" i="7"/>
  <c r="G2" i="7"/>
  <c r="F2" i="5"/>
  <c r="F289" i="5"/>
  <c r="F281" i="5"/>
  <c r="F273" i="5"/>
  <c r="F265" i="5"/>
  <c r="F257" i="5"/>
  <c r="F249" i="5"/>
  <c r="F241" i="5"/>
  <c r="F233" i="5"/>
  <c r="F209" i="5"/>
  <c r="F201" i="5"/>
  <c r="F193" i="5"/>
  <c r="F185" i="5"/>
  <c r="F177" i="5"/>
  <c r="F161" i="5"/>
  <c r="F153" i="5"/>
  <c r="F145" i="5"/>
  <c r="F137" i="5"/>
  <c r="F129" i="5"/>
  <c r="F121" i="5"/>
  <c r="F113" i="5"/>
  <c r="F105" i="5"/>
  <c r="F97" i="5"/>
  <c r="F89" i="5"/>
  <c r="F81" i="5"/>
  <c r="F73" i="5"/>
  <c r="F65" i="5"/>
  <c r="F57" i="5"/>
  <c r="F49" i="5"/>
  <c r="F33" i="5"/>
  <c r="F25" i="5"/>
  <c r="F17" i="5"/>
  <c r="F9" i="5"/>
  <c r="P287" i="5" l="1"/>
  <c r="F287" i="5"/>
  <c r="O246" i="5"/>
  <c r="F246" i="5"/>
  <c r="P237" i="5"/>
  <c r="F237" i="5"/>
  <c r="F225" i="5"/>
  <c r="P275" i="5"/>
  <c r="F275" i="5"/>
  <c r="P268" i="5"/>
  <c r="F268" i="5"/>
  <c r="P227" i="5"/>
  <c r="F227" i="5"/>
  <c r="P219" i="5"/>
  <c r="F219" i="5"/>
  <c r="P207" i="5"/>
  <c r="F207" i="5"/>
  <c r="P138" i="5"/>
  <c r="F138" i="5"/>
  <c r="F52" i="5"/>
  <c r="F47" i="5"/>
  <c r="F34" i="5"/>
  <c r="P34" i="5"/>
  <c r="F28" i="5"/>
  <c r="O255" i="5"/>
  <c r="F255" i="5"/>
  <c r="O239" i="5"/>
  <c r="F239" i="5"/>
  <c r="O199" i="5"/>
  <c r="F199" i="5"/>
  <c r="O183" i="5"/>
  <c r="F183" i="5"/>
  <c r="O167" i="5"/>
  <c r="F167" i="5"/>
  <c r="P232" i="5"/>
  <c r="F232" i="5"/>
  <c r="P96" i="5"/>
  <c r="F96" i="5"/>
  <c r="O270" i="5"/>
  <c r="F270" i="5"/>
  <c r="O182" i="5"/>
  <c r="F182" i="5"/>
  <c r="O150" i="5"/>
  <c r="F150" i="5"/>
  <c r="O134" i="5"/>
  <c r="F134" i="5"/>
  <c r="O86" i="5"/>
  <c r="F86" i="5"/>
  <c r="O62" i="5"/>
  <c r="F62" i="5"/>
  <c r="O54" i="5"/>
  <c r="F54" i="5"/>
  <c r="O38" i="5"/>
  <c r="F38" i="5"/>
  <c r="P280" i="5"/>
  <c r="F280" i="5"/>
  <c r="P69" i="5"/>
  <c r="F69" i="5"/>
  <c r="P142" i="5"/>
  <c r="F142" i="5"/>
  <c r="P19" i="5"/>
  <c r="F19" i="5"/>
  <c r="P12" i="5"/>
  <c r="F12" i="5"/>
  <c r="F5" i="5"/>
  <c r="F6" i="5"/>
  <c r="O244" i="5"/>
  <c r="F244" i="5"/>
  <c r="O172" i="5"/>
  <c r="F172" i="5"/>
  <c r="O140" i="5"/>
  <c r="F140" i="5"/>
  <c r="O116" i="5"/>
  <c r="F116" i="5"/>
  <c r="O92" i="5"/>
  <c r="F92" i="5"/>
  <c r="O20" i="5"/>
  <c r="F20" i="5"/>
  <c r="F226" i="5"/>
  <c r="P226" i="5"/>
  <c r="P88" i="5"/>
  <c r="F88" i="5"/>
  <c r="O109" i="5"/>
  <c r="F109" i="5"/>
  <c r="O53" i="5"/>
  <c r="F53" i="5"/>
  <c r="F247" i="5"/>
  <c r="F230" i="5"/>
  <c r="P203" i="5"/>
  <c r="F203" i="5"/>
  <c r="P196" i="5"/>
  <c r="F196" i="5"/>
  <c r="P174" i="5"/>
  <c r="F174" i="5"/>
  <c r="P160" i="5"/>
  <c r="F160" i="5"/>
  <c r="F154" i="5"/>
  <c r="F141" i="5"/>
  <c r="F106" i="5"/>
  <c r="F100" i="5"/>
  <c r="F198" i="5"/>
  <c r="P262" i="5"/>
  <c r="F262" i="5"/>
  <c r="F285" i="5"/>
  <c r="O204" i="5"/>
  <c r="F204" i="5"/>
  <c r="P271" i="5"/>
  <c r="F271" i="5"/>
  <c r="F258" i="5"/>
  <c r="F252" i="5"/>
  <c r="F190" i="5"/>
  <c r="P147" i="5"/>
  <c r="F147" i="5"/>
  <c r="P118" i="5"/>
  <c r="F118" i="5"/>
  <c r="P79" i="5"/>
  <c r="F79" i="5"/>
  <c r="F61" i="5"/>
  <c r="P61" i="5"/>
  <c r="P37" i="5"/>
  <c r="F37" i="5"/>
  <c r="P30" i="5"/>
  <c r="F30" i="5"/>
  <c r="F4" i="5"/>
  <c r="O222" i="5"/>
  <c r="F222" i="5"/>
  <c r="P155" i="5"/>
  <c r="F155" i="5"/>
  <c r="F41" i="5"/>
  <c r="F169" i="5"/>
  <c r="F284" i="5"/>
  <c r="F286" i="5"/>
  <c r="P290" i="5"/>
  <c r="F290" i="5"/>
  <c r="P283" i="5"/>
  <c r="F283" i="5"/>
  <c r="F276" i="5"/>
  <c r="P221" i="5"/>
  <c r="F221" i="5"/>
  <c r="P214" i="5"/>
  <c r="F214" i="5"/>
  <c r="F208" i="5"/>
  <c r="P165" i="5"/>
  <c r="F165" i="5"/>
  <c r="F117" i="5"/>
  <c r="P111" i="5"/>
  <c r="F111" i="5"/>
  <c r="P84" i="5"/>
  <c r="F84" i="5"/>
  <c r="F78" i="5"/>
  <c r="F29" i="5"/>
  <c r="F23" i="5"/>
  <c r="O254" i="5"/>
  <c r="F254" i="5"/>
  <c r="P266" i="5"/>
  <c r="F266" i="5"/>
  <c r="F263" i="5"/>
  <c r="F245" i="5"/>
  <c r="F213" i="5"/>
  <c r="F164" i="5"/>
  <c r="F158" i="5"/>
  <c r="F132" i="5"/>
  <c r="F127" i="5"/>
  <c r="F122" i="5"/>
  <c r="F110" i="5"/>
  <c r="P91" i="5"/>
  <c r="F91" i="5"/>
  <c r="F83" i="5"/>
  <c r="P48" i="5"/>
  <c r="F48" i="5"/>
  <c r="F42" i="5"/>
  <c r="P35" i="5"/>
  <c r="F35" i="5"/>
  <c r="P277" i="5"/>
  <c r="F277" i="5"/>
  <c r="F261" i="5"/>
  <c r="P250" i="5"/>
  <c r="F250" i="5"/>
  <c r="F240" i="5"/>
  <c r="P223" i="5"/>
  <c r="F223" i="5"/>
  <c r="P205" i="5"/>
  <c r="F205" i="5"/>
  <c r="F194" i="5"/>
  <c r="F173" i="5"/>
  <c r="F168" i="5"/>
  <c r="F163" i="5"/>
  <c r="F146" i="5"/>
  <c r="F135" i="5"/>
  <c r="F115" i="5"/>
  <c r="F104" i="5"/>
  <c r="P93" i="5"/>
  <c r="F93" i="5"/>
  <c r="F87" i="5"/>
  <c r="F82" i="5"/>
  <c r="F77" i="5"/>
  <c r="F60" i="5"/>
  <c r="F55" i="5"/>
  <c r="P39" i="5"/>
  <c r="F39" i="5"/>
  <c r="P21" i="5"/>
  <c r="F21" i="5"/>
  <c r="P189" i="5"/>
  <c r="F189" i="5"/>
  <c r="P151" i="5"/>
  <c r="F151" i="5"/>
  <c r="P124" i="5"/>
  <c r="F124" i="5"/>
  <c r="F119" i="5"/>
  <c r="P282" i="5"/>
  <c r="F282" i="5"/>
  <c r="P228" i="5"/>
  <c r="F228" i="5"/>
  <c r="P210" i="5"/>
  <c r="F210" i="5"/>
  <c r="P156" i="5"/>
  <c r="F156" i="5"/>
  <c r="P70" i="5"/>
  <c r="F70" i="5"/>
  <c r="P44" i="5"/>
  <c r="F44" i="5"/>
  <c r="P26" i="5"/>
  <c r="F26" i="5"/>
  <c r="F14" i="5"/>
  <c r="F217" i="5"/>
  <c r="P288" i="5"/>
  <c r="F288" i="5"/>
  <c r="P259" i="5"/>
  <c r="F259" i="5"/>
  <c r="P187" i="5"/>
  <c r="F187" i="5"/>
  <c r="P133" i="5"/>
  <c r="F133" i="5"/>
  <c r="P102" i="5"/>
  <c r="F102" i="5"/>
  <c r="P75" i="5"/>
  <c r="F75" i="5"/>
  <c r="P43" i="5"/>
  <c r="F43" i="5"/>
  <c r="O71" i="5"/>
  <c r="F71" i="5"/>
  <c r="P66" i="5"/>
  <c r="F278" i="5"/>
  <c r="F274" i="5"/>
  <c r="F269" i="5"/>
  <c r="F260" i="5"/>
  <c r="F251" i="5"/>
  <c r="F238" i="5"/>
  <c r="F229" i="5"/>
  <c r="F224" i="5"/>
  <c r="F220" i="5"/>
  <c r="F215" i="5"/>
  <c r="F211" i="5"/>
  <c r="F206" i="5"/>
  <c r="F202" i="5"/>
  <c r="F197" i="5"/>
  <c r="F188" i="5"/>
  <c r="F175" i="5"/>
  <c r="F166" i="5"/>
  <c r="F157" i="5"/>
  <c r="F148" i="5"/>
  <c r="F139" i="5"/>
  <c r="F112" i="5"/>
  <c r="F108" i="5"/>
  <c r="F103" i="5"/>
  <c r="F99" i="5"/>
  <c r="F94" i="5"/>
  <c r="F90" i="5"/>
  <c r="F85" i="5"/>
  <c r="F76" i="5"/>
  <c r="F67" i="5"/>
  <c r="F58" i="5"/>
  <c r="F45" i="5"/>
  <c r="F40" i="5"/>
  <c r="F36" i="5"/>
  <c r="F31" i="5"/>
  <c r="F27" i="5"/>
  <c r="F22" i="5"/>
  <c r="F18" i="5"/>
  <c r="F13" i="5"/>
  <c r="P8" i="5"/>
  <c r="F8" i="5"/>
  <c r="F179" i="5"/>
  <c r="P143" i="5"/>
  <c r="F143" i="5"/>
  <c r="F125" i="5"/>
  <c r="P125" i="5"/>
  <c r="P7" i="5"/>
  <c r="F7" i="5"/>
  <c r="F171" i="5"/>
  <c r="F162" i="5"/>
</calcChain>
</file>

<file path=xl/sharedStrings.xml><?xml version="1.0" encoding="utf-8"?>
<sst xmlns="http://schemas.openxmlformats.org/spreadsheetml/2006/main" count="2793" uniqueCount="738">
  <si>
    <t>Subbasin</t>
  </si>
  <si>
    <t>where:</t>
  </si>
  <si>
    <t>tp = Snyder's lag time</t>
  </si>
  <si>
    <t>L = longest stream length within subbasin (miles)</t>
  </si>
  <si>
    <t>Lca = distance along stream from subbasin centroid to outlet (miles)</t>
  </si>
  <si>
    <t>Sst = stream slope over reach between 10% and 85% of L</t>
  </si>
  <si>
    <t>BW = log(tp) bandwidth between 0% and 100% urbanization</t>
  </si>
  <si>
    <t>L</t>
  </si>
  <si>
    <t>Lca</t>
  </si>
  <si>
    <t>Sst</t>
  </si>
  <si>
    <t>BW</t>
  </si>
  <si>
    <t>(miles)</t>
  </si>
  <si>
    <t>(feet)</t>
  </si>
  <si>
    <t>(fpm)</t>
  </si>
  <si>
    <t>(log hours)</t>
  </si>
  <si>
    <t>Urbanization Curve Relationship(s)</t>
  </si>
  <si>
    <t>As Extracted From "NUDALLAS" and "SWFHYD"</t>
  </si>
  <si>
    <t>C. Loftin</t>
  </si>
  <si>
    <t>tp</t>
  </si>
  <si>
    <t>Sand</t>
  </si>
  <si>
    <t>(hours)</t>
  </si>
  <si>
    <t>@ 85%L</t>
  </si>
  <si>
    <t>@ 10%L</t>
  </si>
  <si>
    <t>(Sst^.5)</t>
  </si>
  <si>
    <t>(L*Lca)/</t>
  </si>
  <si>
    <t>(%)</t>
  </si>
  <si>
    <t>Elev.</t>
  </si>
  <si>
    <t>Urban.</t>
  </si>
  <si>
    <t>Computed</t>
  </si>
  <si>
    <t>Urban. = percentage urbanization factor</t>
  </si>
  <si>
    <t>Sand = percentage sand (0 percent = all clayey and 100 percent = all sandy)</t>
  </si>
  <si>
    <t>log (tp) = .383log (L*Lca/(Sst ^ .5))+(Sand*(log1.81-log.92)+log.92)-(BW*Urban./100)</t>
  </si>
  <si>
    <t>"swfhydtp.xls"</t>
  </si>
  <si>
    <t>20 April 2005</t>
  </si>
  <si>
    <t>Area</t>
  </si>
  <si>
    <t>(sq.mi.)</t>
  </si>
  <si>
    <t>White_Rock_Ck_S010</t>
  </si>
  <si>
    <t>White_Rock_Ck_S020</t>
  </si>
  <si>
    <t>White_Rock_Ck_S030</t>
  </si>
  <si>
    <t>White_Rock_Ck_S040</t>
  </si>
  <si>
    <t>Fivemile_Ck_S010</t>
  </si>
  <si>
    <t>Trinity Subbasin Characteristics</t>
  </si>
  <si>
    <t>Area (mi2)</t>
  </si>
  <si>
    <t>L(mi)</t>
  </si>
  <si>
    <t>Lca(mi)</t>
  </si>
  <si>
    <t>Slope1085(ft/mi)</t>
  </si>
  <si>
    <t>West_Fork_S010</t>
  </si>
  <si>
    <t>West_Fork_S020</t>
  </si>
  <si>
    <t>West_Fork_S030</t>
  </si>
  <si>
    <t>West_Fork_S040</t>
  </si>
  <si>
    <t>West_Fork_S060</t>
  </si>
  <si>
    <t>West_Fork_S050</t>
  </si>
  <si>
    <t>West_Fork_S070</t>
  </si>
  <si>
    <t>West_Fork_S090</t>
  </si>
  <si>
    <t>West_Fork_S080</t>
  </si>
  <si>
    <t>West_Fork_S100</t>
  </si>
  <si>
    <t>Big_Cleveland_S010</t>
  </si>
  <si>
    <t>West_Fork_S120</t>
  </si>
  <si>
    <t>Big_Cleveland_S020</t>
  </si>
  <si>
    <t>West_Fork_S110</t>
  </si>
  <si>
    <t>West_Fork_S130</t>
  </si>
  <si>
    <t>Lost_Ck_S010</t>
  </si>
  <si>
    <t>Lost_Ck_S020</t>
  </si>
  <si>
    <t>West_Fork_S150</t>
  </si>
  <si>
    <t>West_Fork_S140</t>
  </si>
  <si>
    <t>Beans_Ck_S010</t>
  </si>
  <si>
    <t>West_Fork_S160</t>
  </si>
  <si>
    <t>Beans_Ck_S020</t>
  </si>
  <si>
    <t>Big_Ck_S010</t>
  </si>
  <si>
    <t>Big_Ck_S030</t>
  </si>
  <si>
    <t>Big_Ck_S020</t>
  </si>
  <si>
    <t>Bridgeport_S030</t>
  </si>
  <si>
    <t>Bridgeport_S010</t>
  </si>
  <si>
    <t>Bridgeport_S040</t>
  </si>
  <si>
    <t>Bridgeport_S020</t>
  </si>
  <si>
    <t>West_Fork_S170</t>
  </si>
  <si>
    <t>Dry_Ck_S010</t>
  </si>
  <si>
    <t>Amon_G_Carter_S030</t>
  </si>
  <si>
    <t>Amon_G_Carter_S010</t>
  </si>
  <si>
    <t>Amon_G_Carter_S020</t>
  </si>
  <si>
    <t>Big_Sandy_Ck_S010</t>
  </si>
  <si>
    <t>Brushy_Ck_S010</t>
  </si>
  <si>
    <t>Brushy_Ck_S020</t>
  </si>
  <si>
    <t>Big_Sandy_Ck_S020</t>
  </si>
  <si>
    <t>Brushy_Ck_S030</t>
  </si>
  <si>
    <t>Big_Sandy_Ck_S030</t>
  </si>
  <si>
    <t>Big_Sandy_Ck_S040</t>
  </si>
  <si>
    <t>Big_Sandy_Ck_S050</t>
  </si>
  <si>
    <t>West_Fork_S180</t>
  </si>
  <si>
    <t>West_Fork_S190</t>
  </si>
  <si>
    <t>Garrett_Ck_S020</t>
  </si>
  <si>
    <t>Garrett_Ck_S010</t>
  </si>
  <si>
    <t>Garrett_Ck_S030</t>
  </si>
  <si>
    <t>Salt_Ck_S010</t>
  </si>
  <si>
    <t>Salt_Ck_S020</t>
  </si>
  <si>
    <t>West_Fork_S200</t>
  </si>
  <si>
    <t>West_Fork_S210</t>
  </si>
  <si>
    <t>West_Fork_S220</t>
  </si>
  <si>
    <t>Eagle_Mountain_S010</t>
  </si>
  <si>
    <t>Eagle_Mountain_S020</t>
  </si>
  <si>
    <t>Walnut_Ck_S010</t>
  </si>
  <si>
    <t>Walnut_Ck_S020</t>
  </si>
  <si>
    <t>Walnut_Ck_S030</t>
  </si>
  <si>
    <t>Eagle_Mountain_S040</t>
  </si>
  <si>
    <t>Eagle_Mountain_S030</t>
  </si>
  <si>
    <t>Silver_Ck_S010</t>
  </si>
  <si>
    <t>Silver_Ck_S020</t>
  </si>
  <si>
    <t>Lake_Worth_S010</t>
  </si>
  <si>
    <t>Lake_Worth_S020</t>
  </si>
  <si>
    <t>Lk_Weatherford_S010</t>
  </si>
  <si>
    <t>Lk_Weatherford_S020</t>
  </si>
  <si>
    <t>Clear_Fork_S010</t>
  </si>
  <si>
    <t>Bear_Ck_S010</t>
  </si>
  <si>
    <t>Benbrook_S010</t>
  </si>
  <si>
    <t>Benbrook_S020</t>
  </si>
  <si>
    <t>Benbrook_S030</t>
  </si>
  <si>
    <t>Clear_Fork_S020</t>
  </si>
  <si>
    <t>Bear_Ck_S020</t>
  </si>
  <si>
    <t>Marys_Ck_S010</t>
  </si>
  <si>
    <t>Clear_Fork_S030</t>
  </si>
  <si>
    <t>Clear_Fork_S040</t>
  </si>
  <si>
    <t>West_Fork_S230</t>
  </si>
  <si>
    <t>Clear_Fork_S050</t>
  </si>
  <si>
    <t>Marine_Ck_S020</t>
  </si>
  <si>
    <t>Marine_Ck_S010</t>
  </si>
  <si>
    <t>West_Fork_S240</t>
  </si>
  <si>
    <t>West_Fork_S250</t>
  </si>
  <si>
    <t>West_Fork_S260</t>
  </si>
  <si>
    <t>Big_Fossil_Ck_S010</t>
  </si>
  <si>
    <t>LittleFossil_Ck_S010</t>
  </si>
  <si>
    <t>West_Fork_S270</t>
  </si>
  <si>
    <t>Village_Ck_S010</t>
  </si>
  <si>
    <t>Village_Ck_S020</t>
  </si>
  <si>
    <t>Lake_Arlington_S010</t>
  </si>
  <si>
    <t>Village_Ck_S030</t>
  </si>
  <si>
    <t>West_Fork_S280</t>
  </si>
  <si>
    <t>West_Fork_S290</t>
  </si>
  <si>
    <t>West_Fork_S300</t>
  </si>
  <si>
    <t>West_Fork_S310</t>
  </si>
  <si>
    <t>Big_Bear_Ck_S010</t>
  </si>
  <si>
    <t>Big_Bear_Ck_S020</t>
  </si>
  <si>
    <t>West_Fork_S320</t>
  </si>
  <si>
    <t>Joe_Pool_S030</t>
  </si>
  <si>
    <t>Joe_Pool_S040</t>
  </si>
  <si>
    <t>Joe_Pool_S010</t>
  </si>
  <si>
    <t>Joe_Pool_S020</t>
  </si>
  <si>
    <t>Joe_Pool_S050</t>
  </si>
  <si>
    <t>Mountain_Ck_S010</t>
  </si>
  <si>
    <t>Mountain_Ck_S020</t>
  </si>
  <si>
    <t>Mountain_Ck_S030</t>
  </si>
  <si>
    <t>West_Fork_S330</t>
  </si>
  <si>
    <t>Clear_Ck_S010</t>
  </si>
  <si>
    <t>Clear_Ck_S020</t>
  </si>
  <si>
    <t>Clear_Ck_S030</t>
  </si>
  <si>
    <t>Clear_Ck_S040</t>
  </si>
  <si>
    <t>Clear_Ck_S050</t>
  </si>
  <si>
    <t>Clear_Ck_S070</t>
  </si>
  <si>
    <t>Clear_Ck_S060</t>
  </si>
  <si>
    <t>Clear_Ck_S080</t>
  </si>
  <si>
    <t>Clear_Ck_S090</t>
  </si>
  <si>
    <t>Clear_Ck_S110</t>
  </si>
  <si>
    <t>Clear_Ck_S100</t>
  </si>
  <si>
    <t>Elm_Fork_S010</t>
  </si>
  <si>
    <t>Brushy_Elm_Ck_S010</t>
  </si>
  <si>
    <t>Elm_Fork_S020</t>
  </si>
  <si>
    <t>Brushy_Elm_Ck_S020</t>
  </si>
  <si>
    <t>Elm_Fork_S030</t>
  </si>
  <si>
    <t>Elm_Fork_S040</t>
  </si>
  <si>
    <t>Elm_Fork_S050</t>
  </si>
  <si>
    <t>Elm_Fork_S070</t>
  </si>
  <si>
    <t>Elm_Fork_S060</t>
  </si>
  <si>
    <t>Spring_Ck_S010</t>
  </si>
  <si>
    <t>Ray_Roberts_S010</t>
  </si>
  <si>
    <t>Spring_Ck_S020</t>
  </si>
  <si>
    <t>Timber_Ck_S010</t>
  </si>
  <si>
    <t>Timber_Ck_S030</t>
  </si>
  <si>
    <t>Timber_Ck_S020</t>
  </si>
  <si>
    <t>Range_Ck_S010</t>
  </si>
  <si>
    <t>Range_Ck_S020</t>
  </si>
  <si>
    <t>Lake_Kiowa_S010</t>
  </si>
  <si>
    <t>Ray_Roberts_S030</t>
  </si>
  <si>
    <t>Ray_Roberts_S020</t>
  </si>
  <si>
    <t>Range_Ck_S030</t>
  </si>
  <si>
    <t>Buck_Ck_S010</t>
  </si>
  <si>
    <t>Lake_Kiowa_S020</t>
  </si>
  <si>
    <t>Ray_Roberts_S050</t>
  </si>
  <si>
    <t>Ray_Roberts_S040</t>
  </si>
  <si>
    <t>Ray_Roberts_S060</t>
  </si>
  <si>
    <t>Timber_Ck_S040</t>
  </si>
  <si>
    <t>Elm_Fork_S080</t>
  </si>
  <si>
    <t>Clear_Ck_S120</t>
  </si>
  <si>
    <t>Little_Elm_Ck_S010</t>
  </si>
  <si>
    <t>Little_Elm_Ck_S020</t>
  </si>
  <si>
    <t>Little_Elm_Ck_S030</t>
  </si>
  <si>
    <t>Pecan_Ck_S010</t>
  </si>
  <si>
    <t>Doe_Branch_S010</t>
  </si>
  <si>
    <t>Doe_Branch_S020</t>
  </si>
  <si>
    <t>Lewisville_S030</t>
  </si>
  <si>
    <t>Hickory_Ck_S020</t>
  </si>
  <si>
    <t>Hickory_Ck_S010</t>
  </si>
  <si>
    <t>Hickory_Ck_S030</t>
  </si>
  <si>
    <t>Hickory_Ck_S040</t>
  </si>
  <si>
    <t>Hickory_Ck_S050</t>
  </si>
  <si>
    <t>Lewisville_S010</t>
  </si>
  <si>
    <t>Lewisville_S040</t>
  </si>
  <si>
    <t>Lewisville_S050</t>
  </si>
  <si>
    <t>Lewisville_S020</t>
  </si>
  <si>
    <t>Elm_Fork_S100</t>
  </si>
  <si>
    <t>Elm_Fork_S090</t>
  </si>
  <si>
    <t>Elm_Fork_S110</t>
  </si>
  <si>
    <t>Denton_Ck_S010</t>
  </si>
  <si>
    <t>Denton_Ck_S020</t>
  </si>
  <si>
    <t>Denton_Ck_S030</t>
  </si>
  <si>
    <t>Denton_Ck_S040</t>
  </si>
  <si>
    <t>Denton_Ck_S050</t>
  </si>
  <si>
    <t>Grapevine_S010</t>
  </si>
  <si>
    <t>Denton_Ck_S070</t>
  </si>
  <si>
    <t>Denton_Ck_S060</t>
  </si>
  <si>
    <t>Denton_Ck_S080</t>
  </si>
  <si>
    <t>Elm_Fork_S120</t>
  </si>
  <si>
    <t>Elm_Fork_S130</t>
  </si>
  <si>
    <t>Hackberry_Ck_S010</t>
  </si>
  <si>
    <t>Hackberry_Ck_S020</t>
  </si>
  <si>
    <t>Hackberry_Ck_S030</t>
  </si>
  <si>
    <t>Elm_Fork_S140</t>
  </si>
  <si>
    <t>Bachman_Branch_S010</t>
  </si>
  <si>
    <t>Elm_Fork_S150</t>
  </si>
  <si>
    <t>Bachman_Branch_S020</t>
  </si>
  <si>
    <t>West_Fork_S340</t>
  </si>
  <si>
    <t>Elm_Fork_S160</t>
  </si>
  <si>
    <t>Trinity_River_S010</t>
  </si>
  <si>
    <t>Trinity_River_S020</t>
  </si>
  <si>
    <t>Trinity_River_S030</t>
  </si>
  <si>
    <t>Trinity_River_S040</t>
  </si>
  <si>
    <t>Tenmile_Ck_S010</t>
  </si>
  <si>
    <t>Trinity_River_S050</t>
  </si>
  <si>
    <t>Tenmile_Ck_S020</t>
  </si>
  <si>
    <t>Indian_Ck_S010</t>
  </si>
  <si>
    <t>Indian_Ck_S030</t>
  </si>
  <si>
    <t>Indian_Ck_S020</t>
  </si>
  <si>
    <t>Sister_Grove_S010</t>
  </si>
  <si>
    <t>Sister_Grove_S020</t>
  </si>
  <si>
    <t>Indian_Ck_S040</t>
  </si>
  <si>
    <t>East_Fork_S020</t>
  </si>
  <si>
    <t>East_Fork_S010</t>
  </si>
  <si>
    <t>East_Fork_S030</t>
  </si>
  <si>
    <t>Wilson_Ck_S010</t>
  </si>
  <si>
    <t>East_Fork_S040</t>
  </si>
  <si>
    <t>Lavon_S010</t>
  </si>
  <si>
    <t>Lavon_S020</t>
  </si>
  <si>
    <t>Rowlett_Ck_S010</t>
  </si>
  <si>
    <t>Ray_Hubbard_S010</t>
  </si>
  <si>
    <t>Ray_Hubbard_S020</t>
  </si>
  <si>
    <t>East_Fork_S050</t>
  </si>
  <si>
    <t>East_Fork_S060</t>
  </si>
  <si>
    <t>East_Fork_S070</t>
  </si>
  <si>
    <t>East_Fork_S090</t>
  </si>
  <si>
    <t>East_Fork_S080</t>
  </si>
  <si>
    <t>East_Fork_S100</t>
  </si>
  <si>
    <t>East_Fork_S110</t>
  </si>
  <si>
    <t>Trinity_River_S060</t>
  </si>
  <si>
    <t>Trinity_River_S070</t>
  </si>
  <si>
    <t>East_Fork_S120</t>
  </si>
  <si>
    <t>Kings_Ck_S010</t>
  </si>
  <si>
    <t>Kings_Ck_S020</t>
  </si>
  <si>
    <t>New_Terrell_City_Lake_S010</t>
  </si>
  <si>
    <t>Cedar_Ck_S010</t>
  </si>
  <si>
    <t>Cedar_Ck_S040</t>
  </si>
  <si>
    <t>Kings_Ck_S030</t>
  </si>
  <si>
    <t>Cedar_Ck_S030</t>
  </si>
  <si>
    <t>Cedar_Ck_S020</t>
  </si>
  <si>
    <t>Trinity_River_S080</t>
  </si>
  <si>
    <t>Chambers_Ck_S010</t>
  </si>
  <si>
    <t>Chambers_Ck_S020</t>
  </si>
  <si>
    <t>Chambers_Ck_S040</t>
  </si>
  <si>
    <t>Chambers_Ck_S030</t>
  </si>
  <si>
    <t>Waxahachie_Ck_S010</t>
  </si>
  <si>
    <t>Waxahachie_Ck_S020</t>
  </si>
  <si>
    <t>Waxahachie_Ck_S030</t>
  </si>
  <si>
    <t>Mustang_Ck_S010</t>
  </si>
  <si>
    <t>Bardwell_S010</t>
  </si>
  <si>
    <t>Chambers_Ck_S050</t>
  </si>
  <si>
    <t>Chambers_Ck_S060</t>
  </si>
  <si>
    <t>Chambers_Ck_S070</t>
  </si>
  <si>
    <t>Lake_Halbert_S010</t>
  </si>
  <si>
    <t>Chambers_Ck_S080</t>
  </si>
  <si>
    <t>Post_Oak_Ck_S010</t>
  </si>
  <si>
    <t>Navarro_Mills_S010</t>
  </si>
  <si>
    <t>Navarro_Mills_S020</t>
  </si>
  <si>
    <t>Navarro_Mills_S030</t>
  </si>
  <si>
    <t>Navarro_Mills_S040</t>
  </si>
  <si>
    <t>Richland_Ck_S010</t>
  </si>
  <si>
    <t>Richland_Ck_S020</t>
  </si>
  <si>
    <t>Richland-Chambers_S010</t>
  </si>
  <si>
    <t>Richland-Chambers_S020</t>
  </si>
  <si>
    <t>Trinity_River_S090</t>
  </si>
  <si>
    <t>Tehuacana_Ck_S010</t>
  </si>
  <si>
    <t>Tehuacana_Ck_S020</t>
  </si>
  <si>
    <t>Fairfield_Lake_S010</t>
  </si>
  <si>
    <t>Trinity_River_S100</t>
  </si>
  <si>
    <t>Trinity_River_S110</t>
  </si>
  <si>
    <t>Big_Brown_Ck_S010</t>
  </si>
  <si>
    <t>Trinity_River_S120</t>
  </si>
  <si>
    <t>Upper_Keechi_Ck_S010</t>
  </si>
  <si>
    <t>Upper_Keechi_Ck_S030</t>
  </si>
  <si>
    <t>Upper_Keechi_Ck_S020</t>
  </si>
  <si>
    <t>Trinity_River_S130</t>
  </si>
  <si>
    <t>Upper_Keechi_Ck_S040</t>
  </si>
  <si>
    <t>Houston_County_Lake_S010</t>
  </si>
  <si>
    <t>Little_Elkhart_S010</t>
  </si>
  <si>
    <t>Trinity_River_S140</t>
  </si>
  <si>
    <t>Trinity_River_S150</t>
  </si>
  <si>
    <t>Trinity_River_S170</t>
  </si>
  <si>
    <t>Trinity_River_S160</t>
  </si>
  <si>
    <t>Bedias_Ck_S010</t>
  </si>
  <si>
    <t>Trinity_River_S180</t>
  </si>
  <si>
    <t>Bedias_Ck_S020</t>
  </si>
  <si>
    <t>Trinity_River_S190</t>
  </si>
  <si>
    <t>Livingston_S010</t>
  </si>
  <si>
    <t>Livingston_S030</t>
  </si>
  <si>
    <t>Livingston_S020</t>
  </si>
  <si>
    <t>Long_King_Ck_S010</t>
  </si>
  <si>
    <t>Long_King_Ck_S020</t>
  </si>
  <si>
    <t>Trinity_River_S200</t>
  </si>
  <si>
    <t>Menard_Ck_S010</t>
  </si>
  <si>
    <t>Trinity_River_S210</t>
  </si>
  <si>
    <t>Trinity_River_S220</t>
  </si>
  <si>
    <t>Trinity_River_S230</t>
  </si>
  <si>
    <t>Trinity_River_S240</t>
  </si>
  <si>
    <t>Trinity_River_S250</t>
  </si>
  <si>
    <t>OBJECTID</t>
  </si>
  <si>
    <t>grid_code</t>
  </si>
  <si>
    <t>Shape_Length</t>
  </si>
  <si>
    <t>Shape_Area</t>
  </si>
  <si>
    <t>HydroID</t>
  </si>
  <si>
    <t>DrainID</t>
  </si>
  <si>
    <t>Description</t>
  </si>
  <si>
    <t>PrecipGage</t>
  </si>
  <si>
    <t>LossMet</t>
  </si>
  <si>
    <t>TransMet</t>
  </si>
  <si>
    <t>BaseMet</t>
  </si>
  <si>
    <t>Name</t>
  </si>
  <si>
    <t>TotStormP</t>
  </si>
  <si>
    <t>BasinSlope</t>
  </si>
  <si>
    <t>PctImp</t>
  </si>
  <si>
    <t>InitAbst</t>
  </si>
  <si>
    <t>BasinCN</t>
  </si>
  <si>
    <t>Rain2Yr</t>
  </si>
  <si>
    <t>LagMethod</t>
  </si>
  <si>
    <t>Tc</t>
  </si>
  <si>
    <t>BasinLag</t>
  </si>
  <si>
    <t>MaxDeficit</t>
  </si>
  <si>
    <t>IDeficit</t>
  </si>
  <si>
    <t>InitLoss</t>
  </si>
  <si>
    <t>LossRate</t>
  </si>
  <si>
    <t>HyConduct</t>
  </si>
  <si>
    <t>WetDeficit</t>
  </si>
  <si>
    <t>WFSuction</t>
  </si>
  <si>
    <t>InitContent</t>
  </si>
  <si>
    <t>SatConduct</t>
  </si>
  <si>
    <t>ResiContent</t>
  </si>
  <si>
    <t>SatContent</t>
  </si>
  <si>
    <t>BubbPress</t>
  </si>
  <si>
    <t>PoreDist</t>
  </si>
  <si>
    <t>MaxCanopS</t>
  </si>
  <si>
    <t>MaxSurfS</t>
  </si>
  <si>
    <t>MaxSurfI</t>
  </si>
  <si>
    <t>MaxSoilPer</t>
  </si>
  <si>
    <t>SoilTensS</t>
  </si>
  <si>
    <t>MaxSoilS</t>
  </si>
  <si>
    <t>GW1MaxS</t>
  </si>
  <si>
    <t>GW2MaxS</t>
  </si>
  <si>
    <t>GW1MaxPer</t>
  </si>
  <si>
    <t>GW2MaxPer</t>
  </si>
  <si>
    <t>PctUrban</t>
  </si>
  <si>
    <t>PctSand</t>
  </si>
  <si>
    <t>PctChannel</t>
  </si>
  <si>
    <t>Metadata</t>
  </si>
  <si>
    <t>Area_HMS</t>
  </si>
  <si>
    <t>Precip Gage 1</t>
  </si>
  <si>
    <t>Deficit Constant</t>
  </si>
  <si>
    <t>Modified Clark</t>
  </si>
  <si>
    <t>Recession</t>
  </si>
  <si>
    <t>Precip Gage 2</t>
  </si>
  <si>
    <t>Precip Gage 3</t>
  </si>
  <si>
    <t>Precip Gage 4</t>
  </si>
  <si>
    <t>Precip Gage 5</t>
  </si>
  <si>
    <t>Precip Gage 6</t>
  </si>
  <si>
    <t>Precip Gage 7</t>
  </si>
  <si>
    <t>Precip Gage 8</t>
  </si>
  <si>
    <t>Precip Gage 9</t>
  </si>
  <si>
    <t>Precip Gage 10</t>
  </si>
  <si>
    <t>Precip Gage 11</t>
  </si>
  <si>
    <t>Precip Gage 12</t>
  </si>
  <si>
    <t>Precip Gage 13</t>
  </si>
  <si>
    <t>Precip Gage 14</t>
  </si>
  <si>
    <t>Precip Gage 15</t>
  </si>
  <si>
    <t>Precip Gage 16</t>
  </si>
  <si>
    <t>Precip Gage 17</t>
  </si>
  <si>
    <t>Precip Gage 18</t>
  </si>
  <si>
    <t>Precip Gage 19</t>
  </si>
  <si>
    <t>Precip Gage 20</t>
  </si>
  <si>
    <t>Precip Gage 21</t>
  </si>
  <si>
    <t>Precip Gage 22</t>
  </si>
  <si>
    <t>Precip Gage 23</t>
  </si>
  <si>
    <t>Precip Gage 24</t>
  </si>
  <si>
    <t>Precip Gage 25</t>
  </si>
  <si>
    <t>Precip Gage 26</t>
  </si>
  <si>
    <t>Precip Gage 27</t>
  </si>
  <si>
    <t>Precip Gage 28</t>
  </si>
  <si>
    <t>Precip Gage 29</t>
  </si>
  <si>
    <t>Precip Gage 30</t>
  </si>
  <si>
    <t>Precip Gage 31</t>
  </si>
  <si>
    <t>Precip Gage 32</t>
  </si>
  <si>
    <t>Precip Gage 33</t>
  </si>
  <si>
    <t>Precip Gage 34</t>
  </si>
  <si>
    <t>Precip Gage 35</t>
  </si>
  <si>
    <t>Precip Gage 36</t>
  </si>
  <si>
    <t>Precip Gage 37</t>
  </si>
  <si>
    <t>Precip Gage 38</t>
  </si>
  <si>
    <t>Precip Gage 39</t>
  </si>
  <si>
    <t>Precip Gage 40</t>
  </si>
  <si>
    <t>Precip Gage 41</t>
  </si>
  <si>
    <t>Precip Gage 42</t>
  </si>
  <si>
    <t>Precip Gage 43</t>
  </si>
  <si>
    <t>Precip Gage 44</t>
  </si>
  <si>
    <t>Precip Gage 45</t>
  </si>
  <si>
    <t>Precip Gage 46</t>
  </si>
  <si>
    <t>Precip Gage 47</t>
  </si>
  <si>
    <t>Precip Gage 48</t>
  </si>
  <si>
    <t>Precip Gage 49</t>
  </si>
  <si>
    <t>Precip Gage 50</t>
  </si>
  <si>
    <t>Precip Gage 51</t>
  </si>
  <si>
    <t>Precip Gage 52</t>
  </si>
  <si>
    <t>Precip Gage 53</t>
  </si>
  <si>
    <t>Precip Gage 54</t>
  </si>
  <si>
    <t>Precip Gage 55</t>
  </si>
  <si>
    <t>Precip Gage 56</t>
  </si>
  <si>
    <t>Precip Gage 57</t>
  </si>
  <si>
    <t>Precip Gage 58</t>
  </si>
  <si>
    <t>Precip Gage 59</t>
  </si>
  <si>
    <t>Precip Gage 60</t>
  </si>
  <si>
    <t>Precip Gage 61</t>
  </si>
  <si>
    <t>Precip Gage 62</t>
  </si>
  <si>
    <t>Precip Gage 63</t>
  </si>
  <si>
    <t>Precip Gage 64</t>
  </si>
  <si>
    <t>Precip Gage 65</t>
  </si>
  <si>
    <t>Precip Gage 66</t>
  </si>
  <si>
    <t>Precip Gage 67</t>
  </si>
  <si>
    <t>Precip Gage 68</t>
  </si>
  <si>
    <t>Precip Gage 69</t>
  </si>
  <si>
    <t>Precip Gage 70</t>
  </si>
  <si>
    <t>Precip Gage 71</t>
  </si>
  <si>
    <t>Precip Gage 72</t>
  </si>
  <si>
    <t>Precip Gage 73</t>
  </si>
  <si>
    <t>Precip Gage 74</t>
  </si>
  <si>
    <t>Precip Gage 75</t>
  </si>
  <si>
    <t>Precip Gage 76</t>
  </si>
  <si>
    <t>Precip Gage 77</t>
  </si>
  <si>
    <t>Precip Gage 78</t>
  </si>
  <si>
    <t>Precip Gage 79</t>
  </si>
  <si>
    <t>Precip Gage 80</t>
  </si>
  <si>
    <t>Precip Gage 81</t>
  </si>
  <si>
    <t>Precip Gage 82</t>
  </si>
  <si>
    <t>Precip Gage 83</t>
  </si>
  <si>
    <t>Precip Gage 84</t>
  </si>
  <si>
    <t>Precip Gage 85</t>
  </si>
  <si>
    <t>Precip Gage 86</t>
  </si>
  <si>
    <t>Precip Gage 87</t>
  </si>
  <si>
    <t>Precip Gage 88</t>
  </si>
  <si>
    <t>Precip Gage 89</t>
  </si>
  <si>
    <t>Precip Gage 90</t>
  </si>
  <si>
    <t>Precip Gage 91</t>
  </si>
  <si>
    <t>Precip Gage 92</t>
  </si>
  <si>
    <t>Precip Gage 93</t>
  </si>
  <si>
    <t>Precip Gage 94</t>
  </si>
  <si>
    <t>Precip Gage 95</t>
  </si>
  <si>
    <t>Precip Gage 96</t>
  </si>
  <si>
    <t>Precip Gage 97</t>
  </si>
  <si>
    <t>Precip Gage 98</t>
  </si>
  <si>
    <t>Precip Gage 99</t>
  </si>
  <si>
    <t>Precip Gage 100</t>
  </si>
  <si>
    <t>Precip Gage 101</t>
  </si>
  <si>
    <t>Precip Gage 102</t>
  </si>
  <si>
    <t>Precip Gage 103</t>
  </si>
  <si>
    <t>Precip Gage 104</t>
  </si>
  <si>
    <t>Precip Gage 105</t>
  </si>
  <si>
    <t>Precip Gage 106</t>
  </si>
  <si>
    <t>Precip Gage 107</t>
  </si>
  <si>
    <t>Precip Gage 108</t>
  </si>
  <si>
    <t>Precip Gage 109</t>
  </si>
  <si>
    <t>Precip Gage 110</t>
  </si>
  <si>
    <t>Precip Gage 111</t>
  </si>
  <si>
    <t>Precip Gage 112</t>
  </si>
  <si>
    <t>Precip Gage 113</t>
  </si>
  <si>
    <t>Precip Gage 114</t>
  </si>
  <si>
    <t>Precip Gage 115</t>
  </si>
  <si>
    <t>Precip Gage 116</t>
  </si>
  <si>
    <t>Precip Gage 117</t>
  </si>
  <si>
    <t>Precip Gage 118</t>
  </si>
  <si>
    <t>Precip Gage 119</t>
  </si>
  <si>
    <t>Precip Gage 120</t>
  </si>
  <si>
    <t>Precip Gage 121</t>
  </si>
  <si>
    <t>Precip Gage 122</t>
  </si>
  <si>
    <t>Precip Gage 123</t>
  </si>
  <si>
    <t>Precip Gage 124</t>
  </si>
  <si>
    <t>Precip Gage 125</t>
  </si>
  <si>
    <t>Precip Gage 126</t>
  </si>
  <si>
    <t>Precip Gage 127</t>
  </si>
  <si>
    <t>Precip Gage 128</t>
  </si>
  <si>
    <t>Precip Gage 129</t>
  </si>
  <si>
    <t>Precip Gage 130</t>
  </si>
  <si>
    <t>Precip Gage 131</t>
  </si>
  <si>
    <t>Precip Gage 132</t>
  </si>
  <si>
    <t>Precip Gage 133</t>
  </si>
  <si>
    <t>Precip Gage 134</t>
  </si>
  <si>
    <t>Precip Gage 135</t>
  </si>
  <si>
    <t>Precip Gage 136</t>
  </si>
  <si>
    <t>Precip Gage 137</t>
  </si>
  <si>
    <t>Precip Gage 138</t>
  </si>
  <si>
    <t>Precip Gage 139</t>
  </si>
  <si>
    <t>Precip Gage 140</t>
  </si>
  <si>
    <t>Precip Gage 141</t>
  </si>
  <si>
    <t>Precip Gage 142</t>
  </si>
  <si>
    <t>Precip Gage 143</t>
  </si>
  <si>
    <t>Precip Gage 144</t>
  </si>
  <si>
    <t>Precip Gage 145</t>
  </si>
  <si>
    <t>Precip Gage 146</t>
  </si>
  <si>
    <t>Precip Gage 147</t>
  </si>
  <si>
    <t>Precip Gage 148</t>
  </si>
  <si>
    <t>Precip Gage 149</t>
  </si>
  <si>
    <t>Precip Gage 150</t>
  </si>
  <si>
    <t>Precip Gage 151</t>
  </si>
  <si>
    <t>Precip Gage 152</t>
  </si>
  <si>
    <t>RC_Resv_S020</t>
  </si>
  <si>
    <t>Precip Gage 153</t>
  </si>
  <si>
    <t>Precip Gage 154</t>
  </si>
  <si>
    <t>Precip Gage 155</t>
  </si>
  <si>
    <t>Precip Gage 156</t>
  </si>
  <si>
    <t>Precip Gage 157</t>
  </si>
  <si>
    <t>Precip Gage 158</t>
  </si>
  <si>
    <t>Precip Gage 159</t>
  </si>
  <si>
    <t>Precip Gage 160</t>
  </si>
  <si>
    <t>Precip Gage 161</t>
  </si>
  <si>
    <t>Terrell_City_Lk_S010</t>
  </si>
  <si>
    <t>Precip Gage 162</t>
  </si>
  <si>
    <t>Precip Gage 163</t>
  </si>
  <si>
    <t>Precip Gage 164</t>
  </si>
  <si>
    <t>Precip Gage 165</t>
  </si>
  <si>
    <t>Precip Gage 166</t>
  </si>
  <si>
    <t>Precip Gage 167</t>
  </si>
  <si>
    <t>Precip Gage 168</t>
  </si>
  <si>
    <t>Precip Gage 169</t>
  </si>
  <si>
    <t>Precip Gage 170</t>
  </si>
  <si>
    <t>Precip Gage 171</t>
  </si>
  <si>
    <t>Houston_CNTY_LK_S010</t>
  </si>
  <si>
    <t>Precip Gage 172</t>
  </si>
  <si>
    <t>Precip Gage 173</t>
  </si>
  <si>
    <t>Precip Gage 174</t>
  </si>
  <si>
    <t>Precip Gage 175</t>
  </si>
  <si>
    <t>Precip Gage 176</t>
  </si>
  <si>
    <t>Precip Gage 177</t>
  </si>
  <si>
    <t>Precip Gage 178</t>
  </si>
  <si>
    <t>Precip Gage 179</t>
  </si>
  <si>
    <t>Precip Gage 180</t>
  </si>
  <si>
    <t>Precip Gage 181</t>
  </si>
  <si>
    <t>Precip Gage 182</t>
  </si>
  <si>
    <t>RC_Resv_S010</t>
  </si>
  <si>
    <t>Precip Gage 183</t>
  </si>
  <si>
    <t>Precip Gage 184</t>
  </si>
  <si>
    <t>Precip Gage 185</t>
  </si>
  <si>
    <t>Precip Gage 186</t>
  </si>
  <si>
    <t>Precip Gage 187</t>
  </si>
  <si>
    <t>Precip Gage 188</t>
  </si>
  <si>
    <t>Precip Gage 189</t>
  </si>
  <si>
    <t>Precip Gage 190</t>
  </si>
  <si>
    <t>Precip Gage 191</t>
  </si>
  <si>
    <t>Precip Gage 192</t>
  </si>
  <si>
    <t>Precip Gage 193</t>
  </si>
  <si>
    <t>Precip Gage 194</t>
  </si>
  <si>
    <t>Precip Gage 195</t>
  </si>
  <si>
    <t>Precip Gage 196</t>
  </si>
  <si>
    <t>Precip Gage 197</t>
  </si>
  <si>
    <t>Precip Gage 198</t>
  </si>
  <si>
    <t>Precip Gage 199</t>
  </si>
  <si>
    <t>Precip Gage 200</t>
  </si>
  <si>
    <t>Precip Gage 201</t>
  </si>
  <si>
    <t>Precip Gage 202</t>
  </si>
  <si>
    <t>Precip Gage 203</t>
  </si>
  <si>
    <t>Precip Gage 204</t>
  </si>
  <si>
    <t>Precip Gage 205</t>
  </si>
  <si>
    <t>Precip Gage 206</t>
  </si>
  <si>
    <t>Precip Gage 207</t>
  </si>
  <si>
    <t>Precip Gage 208</t>
  </si>
  <si>
    <t>Precip Gage 209</t>
  </si>
  <si>
    <t>Precip Gage 210</t>
  </si>
  <si>
    <t>Precip Gage 211</t>
  </si>
  <si>
    <t>Precip Gage 212</t>
  </si>
  <si>
    <t>Precip Gage 213</t>
  </si>
  <si>
    <t>Precip Gage 214</t>
  </si>
  <si>
    <t>Precip Gage 215</t>
  </si>
  <si>
    <t>Precip Gage 216</t>
  </si>
  <si>
    <t>Precip Gage 217</t>
  </si>
  <si>
    <t>Precip Gage 218</t>
  </si>
  <si>
    <t>Precip Gage 219</t>
  </si>
  <si>
    <t>Precip Gage 220</t>
  </si>
  <si>
    <t>Precip Gage 221</t>
  </si>
  <si>
    <t>Precip Gage 222</t>
  </si>
  <si>
    <t>Precip Gage 223</t>
  </si>
  <si>
    <t>Precip Gage 224</t>
  </si>
  <si>
    <t>Precip Gage 225</t>
  </si>
  <si>
    <t>Precip Gage 226</t>
  </si>
  <si>
    <t>Precip Gage 227</t>
  </si>
  <si>
    <t>Precip Gage 228</t>
  </si>
  <si>
    <t>Precip Gage 229</t>
  </si>
  <si>
    <t>Precip Gage 230</t>
  </si>
  <si>
    <t>Precip Gage 231</t>
  </si>
  <si>
    <t>Precip Gage 232</t>
  </si>
  <si>
    <t>Precip Gage 233</t>
  </si>
  <si>
    <t>Precip Gage 234</t>
  </si>
  <si>
    <t>Precip Gage 235</t>
  </si>
  <si>
    <t>Precip Gage 236</t>
  </si>
  <si>
    <t>Precip Gage 237</t>
  </si>
  <si>
    <t>Precip Gage 238</t>
  </si>
  <si>
    <t>Precip Gage 239</t>
  </si>
  <si>
    <t>Precip Gage 240</t>
  </si>
  <si>
    <t>Precip Gage 241</t>
  </si>
  <si>
    <t>Precip Gage 242</t>
  </si>
  <si>
    <t>Precip Gage 243</t>
  </si>
  <si>
    <t>Precip Gage 244</t>
  </si>
  <si>
    <t>Precip Gage 245</t>
  </si>
  <si>
    <t>Precip Gage 246</t>
  </si>
  <si>
    <t>Precip Gage 247</t>
  </si>
  <si>
    <t>Precip Gage 248</t>
  </si>
  <si>
    <t>Precip Gage 249</t>
  </si>
  <si>
    <t>Precip Gage 250</t>
  </si>
  <si>
    <t>Precip Gage 251</t>
  </si>
  <si>
    <t>Precip Gage 252</t>
  </si>
  <si>
    <t>Precip Gage 253</t>
  </si>
  <si>
    <t>Precip Gage 254</t>
  </si>
  <si>
    <t>Precip Gage 255</t>
  </si>
  <si>
    <t>Precip Gage 256</t>
  </si>
  <si>
    <t>Precip Gage 257</t>
  </si>
  <si>
    <t>Precip Gage 258</t>
  </si>
  <si>
    <t>Precip Gage 259</t>
  </si>
  <si>
    <t>Precip Gage 260</t>
  </si>
  <si>
    <t>Precip Gage 261</t>
  </si>
  <si>
    <t>Precip Gage 262</t>
  </si>
  <si>
    <t>Precip Gage 263</t>
  </si>
  <si>
    <t>Precip Gage 264</t>
  </si>
  <si>
    <t>Precip Gage 265</t>
  </si>
  <si>
    <t>Precip Gage 266</t>
  </si>
  <si>
    <t>Precip Gage 267</t>
  </si>
  <si>
    <t>Precip Gage 268</t>
  </si>
  <si>
    <t>Precip Gage 269</t>
  </si>
  <si>
    <t>Precip Gage 270</t>
  </si>
  <si>
    <t>Precip Gage 271</t>
  </si>
  <si>
    <t>Precip Gage 272</t>
  </si>
  <si>
    <t>Precip Gage 273</t>
  </si>
  <si>
    <t>Precip Gage 274</t>
  </si>
  <si>
    <t>Precip Gage 275</t>
  </si>
  <si>
    <t>Precip Gage 276</t>
  </si>
  <si>
    <t>Precip Gage 277</t>
  </si>
  <si>
    <t>Precip Gage 278</t>
  </si>
  <si>
    <t>Precip Gage 279</t>
  </si>
  <si>
    <t>Precip Gage 280</t>
  </si>
  <si>
    <t>Precip Gage 281</t>
  </si>
  <si>
    <t>Precip Gage 282</t>
  </si>
  <si>
    <t>Precip Gage 283</t>
  </si>
  <si>
    <t>Precip Gage 284</t>
  </si>
  <si>
    <t>Precip Gage 285</t>
  </si>
  <si>
    <t>Precip Gage 286</t>
  </si>
  <si>
    <t>Precip Gage 287</t>
  </si>
  <si>
    <t>Precip Gage 288</t>
  </si>
  <si>
    <t>Precip Gage 289</t>
  </si>
  <si>
    <t>CentroidalFL</t>
  </si>
  <si>
    <t>CentroidalFL_HMS</t>
  </si>
  <si>
    <t>Slp</t>
  </si>
  <si>
    <t>ElevUP</t>
  </si>
  <si>
    <t>ElevDS</t>
  </si>
  <si>
    <t>Slp1085</t>
  </si>
  <si>
    <t>Elev10</t>
  </si>
  <si>
    <t>Elev85</t>
  </si>
  <si>
    <t>LengthDown</t>
  </si>
  <si>
    <t>LongestFL</t>
  </si>
  <si>
    <t>HYDROID</t>
  </si>
  <si>
    <t>LengthMi</t>
  </si>
  <si>
    <t>ShSlopeFpf</t>
  </si>
  <si>
    <t>ConShSlopeFpf</t>
  </si>
  <si>
    <t>ChSlopeFpf</t>
  </si>
  <si>
    <t>ShLengthFt</t>
  </si>
  <si>
    <t>ConShLengthFt</t>
  </si>
  <si>
    <t>ChLengthFt</t>
  </si>
  <si>
    <t>LongestFL_HMS</t>
  </si>
  <si>
    <t>CentroidalFL(feet)</t>
  </si>
  <si>
    <t>Longest Flowpath (feet)</t>
  </si>
  <si>
    <t xml:space="preserve">Lca/L </t>
  </si>
  <si>
    <t>Elev_US(feet)</t>
  </si>
  <si>
    <t>Elev_DS(feet)</t>
  </si>
  <si>
    <t>Slope (ft/ft)</t>
  </si>
  <si>
    <t>Slope1085 (ft/ft)</t>
  </si>
  <si>
    <t>Slope (ft/mit)</t>
  </si>
  <si>
    <t>Slope1085 (ft/mi)</t>
  </si>
  <si>
    <t>Length(mi)</t>
  </si>
  <si>
    <t>Lca(mile)</t>
  </si>
  <si>
    <t>Future</t>
  </si>
  <si>
    <t>Existing</t>
  </si>
  <si>
    <t>% Urban</t>
  </si>
  <si>
    <t>Name_HMS</t>
  </si>
  <si>
    <t>100Sand_0Urban</t>
  </si>
  <si>
    <t>100Sand_100Urban</t>
  </si>
  <si>
    <t>0Sand_0Urban</t>
  </si>
  <si>
    <t>0Sand_100Urban</t>
  </si>
  <si>
    <t>Reduction</t>
  </si>
  <si>
    <t>100Sand_50Urban</t>
  </si>
  <si>
    <t>Lag Time</t>
  </si>
  <si>
    <t>% Reduction</t>
  </si>
  <si>
    <t>%ofOrig</t>
  </si>
  <si>
    <t>%ofFuture</t>
  </si>
  <si>
    <t>100% Sand</t>
  </si>
  <si>
    <t>0% Sand</t>
  </si>
  <si>
    <t xml:space="preserve">The ratio of Existing Lag Time to Future Lag Time is consistent </t>
  </si>
  <si>
    <t>Ratio of New Lag Time over 0% Urban Lag Time</t>
  </si>
  <si>
    <t>Ratio of New Lag Time over 100% Urban Lag Time</t>
  </si>
  <si>
    <t>Lag Time Ratios</t>
  </si>
  <si>
    <t>Existing InFRM WHA HMS              % Urban                  (LE-Matches Josh Willis Comps)</t>
  </si>
  <si>
    <t>Adopted Future     % Urban, 2055</t>
  </si>
  <si>
    <t>WHA Uniform HMS Model 100-yr Lag Times</t>
  </si>
  <si>
    <t>Adjusted 0% Urban Lag Time</t>
  </si>
  <si>
    <t>FREQ</t>
  </si>
  <si>
    <t>Lag time</t>
  </si>
  <si>
    <t>Mary Creek</t>
  </si>
  <si>
    <r>
      <rPr>
        <b/>
        <sz val="11"/>
        <color rgb="FFFF0000"/>
        <rFont val="Calibri"/>
        <family val="2"/>
        <scheme val="minor"/>
      </rPr>
      <t>Existing</t>
    </r>
    <r>
      <rPr>
        <b/>
        <sz val="11"/>
        <rFont val="Calibri"/>
        <family val="2"/>
        <scheme val="minor"/>
      </rPr>
      <t xml:space="preserve">    100-yr InFRM WHA            </t>
    </r>
    <r>
      <rPr>
        <b/>
        <sz val="11"/>
        <color rgb="FFFF0000"/>
        <rFont val="Calibri"/>
        <family val="2"/>
        <scheme val="minor"/>
      </rPr>
      <t>Lag Time</t>
    </r>
    <r>
      <rPr>
        <b/>
        <sz val="11"/>
        <rFont val="Calibri"/>
        <family val="2"/>
        <scheme val="minor"/>
      </rPr>
      <t xml:space="preserve"> (hrs)</t>
    </r>
  </si>
  <si>
    <t>Adopted Future (2055) Lag Time (hr)</t>
  </si>
  <si>
    <t>From   Future LU_REV_2.xlsx</t>
  </si>
  <si>
    <t>Future (2055)</t>
  </si>
  <si>
    <t>(hr)</t>
  </si>
  <si>
    <t>Existing InFRM WHA HMS              % 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</si>
</sst>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0.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rgb="FFCC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0"/>
      <color rgb="FF00B0F0"/>
      <name val="Arial"/>
      <family val="2"/>
    </font>
    <font>
      <b/>
      <sz val="14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0" xfId="0" applyNumberFormat="1"/>
    <xf numFmtId="0" fontId="0" fillId="0" borderId="0" xfId="0" applyAlignment="1"/>
    <xf numFmtId="165" fontId="0" fillId="0" borderId="0" xfId="0" applyNumberFormat="1" applyAlignment="1"/>
    <xf numFmtId="0" fontId="1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0" fontId="0" fillId="0" borderId="0" xfId="0" quotePrefix="1"/>
    <xf numFmtId="166" fontId="0" fillId="0" borderId="0" xfId="0" applyNumberFormat="1" applyAlignment="1"/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166" fontId="0" fillId="0" borderId="0" xfId="0" applyNumberForma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6" fontId="0" fillId="0" borderId="0" xfId="0" applyNumberFormat="1"/>
    <xf numFmtId="166" fontId="0" fillId="0" borderId="0" xfId="0" quotePrefix="1" applyNumberFormat="1" applyAlignment="1">
      <alignment horizontal="center"/>
    </xf>
    <xf numFmtId="0" fontId="4" fillId="0" borderId="0" xfId="0" applyFont="1" applyFill="1"/>
    <xf numFmtId="1" fontId="0" fillId="0" borderId="0" xfId="0" applyNumberFormat="1"/>
    <xf numFmtId="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/>
    <xf numFmtId="166" fontId="2" fillId="0" borderId="0" xfId="0" applyNumberFormat="1" applyFont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166" fontId="6" fillId="0" borderId="0" xfId="0" applyNumberFormat="1" applyFont="1" applyFill="1" applyAlignment="1">
      <alignment horizontal="center"/>
    </xf>
    <xf numFmtId="0" fontId="6" fillId="0" borderId="0" xfId="0" applyFont="1" applyFill="1"/>
    <xf numFmtId="0" fontId="2" fillId="0" borderId="0" xfId="0" applyFont="1"/>
    <xf numFmtId="166" fontId="5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166" fontId="5" fillId="0" borderId="2" xfId="0" applyNumberFormat="1" applyFont="1" applyBorder="1" applyAlignment="1">
      <alignment horizontal="center"/>
    </xf>
    <xf numFmtId="166" fontId="6" fillId="0" borderId="3" xfId="0" quotePrefix="1" applyNumberFormat="1" applyFont="1" applyBorder="1" applyAlignment="1">
      <alignment horizontal="center"/>
    </xf>
    <xf numFmtId="0" fontId="5" fillId="0" borderId="1" xfId="0" applyFont="1" applyBorder="1"/>
    <xf numFmtId="0" fontId="6" fillId="0" borderId="3" xfId="0" quotePrefix="1" applyFont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quotePrefix="1" applyFont="1" applyFill="1" applyAlignment="1">
      <alignment horizontal="center"/>
    </xf>
    <xf numFmtId="0" fontId="0" fillId="0" borderId="0" xfId="0" quotePrefix="1" applyFill="1" applyAlignment="1">
      <alignment horizontal="center"/>
    </xf>
    <xf numFmtId="1" fontId="0" fillId="0" borderId="0" xfId="0" quotePrefix="1" applyNumberFormat="1" applyFill="1" applyAlignment="1">
      <alignment horizontal="center"/>
    </xf>
    <xf numFmtId="166" fontId="6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6" fillId="0" borderId="0" xfId="0" applyFont="1"/>
    <xf numFmtId="1" fontId="6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17" fontId="8" fillId="0" borderId="0" xfId="0" applyNumberFormat="1" applyFont="1" applyAlignment="1">
      <alignment horizontal="center"/>
    </xf>
    <xf numFmtId="2" fontId="0" fillId="0" borderId="0" xfId="0" applyNumberFormat="1" applyFill="1"/>
    <xf numFmtId="0" fontId="2" fillId="0" borderId="0" xfId="0" applyFont="1" applyFill="1" applyAlignment="1">
      <alignment horizontal="left"/>
    </xf>
    <xf numFmtId="2" fontId="0" fillId="0" borderId="0" xfId="0" quotePrefix="1" applyNumberFormat="1" applyFill="1" applyAlignment="1">
      <alignment horizontal="center"/>
    </xf>
    <xf numFmtId="0" fontId="2" fillId="0" borderId="0" xfId="0" applyFont="1" applyFill="1"/>
    <xf numFmtId="2" fontId="0" fillId="0" borderId="0" xfId="0" applyNumberFormat="1" applyAlignment="1">
      <alignment horizontal="center"/>
    </xf>
    <xf numFmtId="165" fontId="0" fillId="0" borderId="0" xfId="0" applyNumberFormat="1"/>
    <xf numFmtId="0" fontId="0" fillId="5" borderId="0" xfId="0" applyFill="1"/>
    <xf numFmtId="2" fontId="0" fillId="5" borderId="0" xfId="0" applyNumberFormat="1" applyFill="1"/>
    <xf numFmtId="165" fontId="0" fillId="0" borderId="0" xfId="0" applyNumberFormat="1" applyFill="1"/>
    <xf numFmtId="0" fontId="1" fillId="0" borderId="0" xfId="0" applyFont="1" applyFill="1"/>
    <xf numFmtId="2" fontId="2" fillId="0" borderId="0" xfId="0" applyNumberFormat="1" applyFont="1" applyFill="1"/>
    <xf numFmtId="165" fontId="2" fillId="0" borderId="0" xfId="0" applyNumberFormat="1" applyFont="1" applyFill="1"/>
    <xf numFmtId="0" fontId="2" fillId="5" borderId="0" xfId="0" applyFont="1" applyFill="1"/>
    <xf numFmtId="2" fontId="2" fillId="5" borderId="0" xfId="0" applyNumberFormat="1" applyFont="1" applyFill="1"/>
    <xf numFmtId="165" fontId="2" fillId="5" borderId="0" xfId="0" applyNumberFormat="1" applyFont="1" applyFill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166" fontId="0" fillId="0" borderId="0" xfId="0" applyNumberFormat="1" applyAlignment="1">
      <alignment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>
      <alignment horizontal="center"/>
    </xf>
    <xf numFmtId="0" fontId="0" fillId="0" borderId="4" xfId="0" applyFill="1" applyBorder="1" applyAlignment="1">
      <alignment horizontal="center"/>
    </xf>
    <xf numFmtId="165" fontId="0" fillId="0" borderId="4" xfId="0" applyNumberForma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2" fontId="0" fillId="0" borderId="0" xfId="0" applyNumberFormat="1" applyFill="1" applyAlignment="1">
      <alignment horizontal="center"/>
    </xf>
    <xf numFmtId="2" fontId="0" fillId="6" borderId="0" xfId="0" applyNumberForma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wrapText="1"/>
    </xf>
    <xf numFmtId="165" fontId="10" fillId="0" borderId="4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Alignment="1">
      <alignment horizontal="center"/>
    </xf>
    <xf numFmtId="2" fontId="11" fillId="4" borderId="4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5" fontId="1" fillId="0" borderId="0" xfId="0" applyNumberFormat="1" applyFont="1" applyFill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C20BC-D6B0-4376-89C6-D1A2299AA4B1}">
  <sheetPr>
    <tabColor rgb="FF00B0F0"/>
  </sheetPr>
  <dimension ref="A1:P303"/>
  <sheetViews>
    <sheetView tabSelected="1" zoomScale="90" zoomScaleNormal="90" workbookViewId="0">
      <pane ySplit="2" topLeftCell="A3" activePane="bottomLeft" state="frozen"/>
      <selection pane="bottomLeft" activeCell="H3" sqref="H3"/>
    </sheetView>
  </sheetViews>
  <sheetFormatPr defaultRowHeight="12.75" x14ac:dyDescent="0.2"/>
  <cols>
    <col min="1" max="1" width="16.5703125" style="1" customWidth="1"/>
    <col min="2" max="2" width="27" bestFit="1" customWidth="1"/>
    <col min="3" max="3" width="19.42578125" customWidth="1"/>
    <col min="4" max="4" width="12.42578125" customWidth="1"/>
    <col min="5" max="5" width="14.7109375" customWidth="1"/>
    <col min="6" max="6" width="13.140625" style="57" customWidth="1"/>
    <col min="7" max="7" width="13.42578125" style="74" customWidth="1"/>
    <col min="8" max="8" width="13.42578125" style="56" customWidth="1"/>
    <col min="9" max="10" width="9.140625" style="23"/>
    <col min="11" max="11" width="9.140625" style="5"/>
    <col min="14" max="14" width="25.7109375" bestFit="1" customWidth="1"/>
    <col min="15" max="15" width="25.42578125" customWidth="1"/>
    <col min="16" max="16" width="19.28515625" customWidth="1"/>
  </cols>
  <sheetData>
    <row r="1" spans="1:16" ht="19.5" thickBot="1" x14ac:dyDescent="0.35">
      <c r="A1" s="51">
        <v>45139</v>
      </c>
      <c r="N1" s="107" t="s">
        <v>734</v>
      </c>
      <c r="O1" s="108"/>
      <c r="P1" s="109"/>
    </row>
    <row r="2" spans="1:16" ht="113.25" thickBot="1" x14ac:dyDescent="0.25">
      <c r="B2" s="81" t="s">
        <v>708</v>
      </c>
      <c r="C2" s="82" t="s">
        <v>725</v>
      </c>
      <c r="D2" s="83" t="s">
        <v>726</v>
      </c>
      <c r="E2" s="91" t="s">
        <v>732</v>
      </c>
      <c r="F2" s="89" t="s">
        <v>722</v>
      </c>
      <c r="G2" s="90" t="s">
        <v>728</v>
      </c>
      <c r="H2" s="94" t="s">
        <v>733</v>
      </c>
      <c r="N2" s="95" t="s">
        <v>708</v>
      </c>
      <c r="O2" s="104" t="s">
        <v>737</v>
      </c>
      <c r="P2" s="96" t="s">
        <v>726</v>
      </c>
    </row>
    <row r="3" spans="1:16" x14ac:dyDescent="0.2">
      <c r="A3" s="1">
        <v>1</v>
      </c>
      <c r="B3" t="str">
        <f>N3</f>
        <v>Amon_G_Carter_S010</v>
      </c>
      <c r="C3" s="45">
        <f>O3</f>
        <v>1</v>
      </c>
      <c r="D3" s="45">
        <f>P3</f>
        <v>3</v>
      </c>
      <c r="E3" s="56">
        <f>VLOOKUP(B3,'WHA Lag Times'!$B$5:$C$293,2,FALSE)</f>
        <v>5.6</v>
      </c>
      <c r="F3" s="57">
        <f>ROUND(VLOOKUP($C3,Lag_Time_Ratios!$Q$7:$S$107,2,FALSE),3)</f>
        <v>0.995</v>
      </c>
      <c r="G3" s="56">
        <f t="shared" ref="G3:G66" si="0">ROUND(E3/F3,2)</f>
        <v>5.63</v>
      </c>
      <c r="H3" s="85">
        <f>E3-(0.00458*G3)*(D3-C3)</f>
        <v>5.5484291999999993</v>
      </c>
      <c r="M3" s="43">
        <v>1</v>
      </c>
      <c r="N3" t="s">
        <v>78</v>
      </c>
      <c r="O3" s="1">
        <v>1</v>
      </c>
      <c r="P3" s="1">
        <v>3</v>
      </c>
    </row>
    <row r="4" spans="1:16" x14ac:dyDescent="0.2">
      <c r="A4" s="1">
        <v>2</v>
      </c>
      <c r="B4" t="str">
        <f t="shared" ref="B4:B67" si="1">N4</f>
        <v>Amon_G_Carter_S020</v>
      </c>
      <c r="C4" s="45">
        <f t="shared" ref="C4:C67" si="2">O4</f>
        <v>1</v>
      </c>
      <c r="D4" s="45">
        <f t="shared" ref="D4:D67" si="3">P4</f>
        <v>1</v>
      </c>
      <c r="E4" s="56">
        <f>VLOOKUP(B4,'WHA Lag Times'!$B$5:$C$293,2,FALSE)</f>
        <v>5.3</v>
      </c>
      <c r="F4" s="57">
        <f>ROUND(VLOOKUP($C4,Lag_Time_Ratios!$Q$7:$S$107,2,FALSE),3)</f>
        <v>0.995</v>
      </c>
      <c r="G4" s="56">
        <f t="shared" si="0"/>
        <v>5.33</v>
      </c>
      <c r="H4" s="85">
        <f t="shared" ref="H3:H66" si="4">E4-(0.00458*G4)*(D4-C4)</f>
        <v>5.3</v>
      </c>
      <c r="M4" s="43">
        <v>2</v>
      </c>
      <c r="N4" t="s">
        <v>79</v>
      </c>
      <c r="O4" s="1">
        <v>1</v>
      </c>
      <c r="P4" s="1">
        <v>1</v>
      </c>
    </row>
    <row r="5" spans="1:16" x14ac:dyDescent="0.2">
      <c r="A5" s="1">
        <v>3</v>
      </c>
      <c r="B5" t="str">
        <f t="shared" si="1"/>
        <v>Amon_G_Carter_S030</v>
      </c>
      <c r="C5" s="45">
        <f t="shared" si="2"/>
        <v>11</v>
      </c>
      <c r="D5" s="45">
        <f t="shared" si="3"/>
        <v>19</v>
      </c>
      <c r="E5" s="56">
        <f>VLOOKUP(B5,'WHA Lag Times'!$B$5:$C$293,2,FALSE)</f>
        <v>5.2</v>
      </c>
      <c r="F5" s="57">
        <f>ROUND(VLOOKUP($C5,Lag_Time_Ratios!$Q$7:$S$107,2,FALSE),3)</f>
        <v>0.95</v>
      </c>
      <c r="G5" s="56">
        <f t="shared" si="0"/>
        <v>5.47</v>
      </c>
      <c r="H5" s="85">
        <f t="shared" si="4"/>
        <v>4.9995792000000003</v>
      </c>
      <c r="M5" s="43">
        <v>3</v>
      </c>
      <c r="N5" t="s">
        <v>77</v>
      </c>
      <c r="O5" s="1">
        <v>11</v>
      </c>
      <c r="P5" s="1">
        <v>19</v>
      </c>
    </row>
    <row r="6" spans="1:16" x14ac:dyDescent="0.2">
      <c r="A6" s="1">
        <v>4</v>
      </c>
      <c r="B6" t="str">
        <f t="shared" si="1"/>
        <v>Bachman_Branch_S010</v>
      </c>
      <c r="C6" s="45">
        <f t="shared" si="2"/>
        <v>73</v>
      </c>
      <c r="D6" s="45">
        <f t="shared" si="3"/>
        <v>86</v>
      </c>
      <c r="E6" s="56">
        <f>VLOOKUP(B6,'WHA Lag Times'!$B$5:$C$293,2,FALSE)</f>
        <v>1.32</v>
      </c>
      <c r="F6" s="57">
        <f>ROUND(VLOOKUP($C6,Lag_Time_Ratios!$Q$7:$S$107,2,FALSE),3)</f>
        <v>0.66600000000000004</v>
      </c>
      <c r="G6" s="56">
        <f t="shared" si="0"/>
        <v>1.98</v>
      </c>
      <c r="H6" s="85">
        <f t="shared" si="4"/>
        <v>1.2021108</v>
      </c>
      <c r="M6" s="43">
        <v>4</v>
      </c>
      <c r="N6" t="s">
        <v>225</v>
      </c>
      <c r="O6" s="1">
        <v>73</v>
      </c>
      <c r="P6" s="1">
        <v>86</v>
      </c>
    </row>
    <row r="7" spans="1:16" x14ac:dyDescent="0.2">
      <c r="A7" s="1">
        <v>5</v>
      </c>
      <c r="B7" t="str">
        <f t="shared" si="1"/>
        <v>Bachman_Branch_S020</v>
      </c>
      <c r="C7" s="45">
        <f t="shared" si="2"/>
        <v>52</v>
      </c>
      <c r="D7" s="45">
        <f t="shared" si="3"/>
        <v>58</v>
      </c>
      <c r="E7" s="56">
        <f>VLOOKUP(B7,'WHA Lag Times'!$B$5:$C$293,2,FALSE)</f>
        <v>1.24</v>
      </c>
      <c r="F7" s="57">
        <f>ROUND(VLOOKUP($C7,Lag_Time_Ratios!$Q$7:$S$107,2,FALSE),3)</f>
        <v>0.76200000000000001</v>
      </c>
      <c r="G7" s="56">
        <f t="shared" si="0"/>
        <v>1.63</v>
      </c>
      <c r="H7" s="85">
        <f t="shared" si="4"/>
        <v>1.1952076</v>
      </c>
      <c r="M7" s="43">
        <v>5</v>
      </c>
      <c r="N7" t="s">
        <v>227</v>
      </c>
      <c r="O7" s="1">
        <v>52</v>
      </c>
      <c r="P7" s="1">
        <v>58</v>
      </c>
    </row>
    <row r="8" spans="1:16" x14ac:dyDescent="0.2">
      <c r="A8" s="1">
        <v>6</v>
      </c>
      <c r="B8" t="str">
        <f t="shared" si="1"/>
        <v>Bardwell_S010</v>
      </c>
      <c r="C8" s="45">
        <f t="shared" si="2"/>
        <v>41</v>
      </c>
      <c r="D8" s="45">
        <f t="shared" si="3"/>
        <v>57</v>
      </c>
      <c r="E8" s="56">
        <f>VLOOKUP(B8,'WHA Lag Times'!$B$5:$C$293,2,FALSE)</f>
        <v>2.23</v>
      </c>
      <c r="F8" s="57">
        <f>ROUND(VLOOKUP($C8,Lag_Time_Ratios!$Q$7:$S$107,2,FALSE),3)</f>
        <v>0.81200000000000006</v>
      </c>
      <c r="G8" s="56">
        <f t="shared" si="0"/>
        <v>2.75</v>
      </c>
      <c r="H8" s="85">
        <f t="shared" si="4"/>
        <v>2.0284800000000001</v>
      </c>
      <c r="M8" s="43">
        <v>6</v>
      </c>
      <c r="N8" t="s">
        <v>280</v>
      </c>
      <c r="O8" s="1">
        <v>41</v>
      </c>
      <c r="P8" s="1">
        <v>57</v>
      </c>
    </row>
    <row r="9" spans="1:16" x14ac:dyDescent="0.2">
      <c r="A9" s="1">
        <v>7</v>
      </c>
      <c r="B9" t="str">
        <f t="shared" si="1"/>
        <v>Beans_Ck_S010</v>
      </c>
      <c r="C9" s="45">
        <f t="shared" si="2"/>
        <v>1</v>
      </c>
      <c r="D9" s="45">
        <f t="shared" si="3"/>
        <v>3</v>
      </c>
      <c r="E9" s="56">
        <f>VLOOKUP(B9,'WHA Lag Times'!$B$5:$C$293,2,FALSE)</f>
        <v>4.9000000000000004</v>
      </c>
      <c r="F9" s="57">
        <f>ROUND(VLOOKUP($C9,Lag_Time_Ratios!$Q$7:$S$107,2,FALSE),3)</f>
        <v>0.995</v>
      </c>
      <c r="G9" s="56">
        <f t="shared" si="0"/>
        <v>4.92</v>
      </c>
      <c r="H9" s="85">
        <f t="shared" si="4"/>
        <v>4.8549328000000003</v>
      </c>
      <c r="M9" s="43">
        <v>7</v>
      </c>
      <c r="N9" t="s">
        <v>65</v>
      </c>
      <c r="O9" s="1">
        <v>1</v>
      </c>
      <c r="P9" s="1">
        <v>3</v>
      </c>
    </row>
    <row r="10" spans="1:16" x14ac:dyDescent="0.2">
      <c r="A10" s="1">
        <v>8</v>
      </c>
      <c r="B10" t="str">
        <f t="shared" si="1"/>
        <v>Beans_Ck_S020</v>
      </c>
      <c r="C10" s="45">
        <f t="shared" si="2"/>
        <v>3</v>
      </c>
      <c r="D10" s="45">
        <f t="shared" si="3"/>
        <v>8</v>
      </c>
      <c r="E10" s="56">
        <f>VLOOKUP(B10,'WHA Lag Times'!$B$5:$C$293,2,FALSE)</f>
        <v>2.7</v>
      </c>
      <c r="F10" s="57">
        <f>ROUND(VLOOKUP($C10,Lag_Time_Ratios!$Q$7:$S$107,2,FALSE),3)</f>
        <v>0.98599999999999999</v>
      </c>
      <c r="G10" s="56">
        <f t="shared" si="0"/>
        <v>2.74</v>
      </c>
      <c r="H10" s="85">
        <f t="shared" si="4"/>
        <v>2.637254</v>
      </c>
      <c r="M10" s="43">
        <v>8</v>
      </c>
      <c r="N10" t="s">
        <v>67</v>
      </c>
      <c r="O10" s="1">
        <v>3</v>
      </c>
      <c r="P10" s="1">
        <v>8</v>
      </c>
    </row>
    <row r="11" spans="1:16" x14ac:dyDescent="0.2">
      <c r="A11" s="1">
        <v>9</v>
      </c>
      <c r="B11" t="str">
        <f t="shared" si="1"/>
        <v>Bear_Ck_S010</v>
      </c>
      <c r="C11" s="45">
        <f t="shared" si="2"/>
        <v>17</v>
      </c>
      <c r="D11" s="45">
        <f t="shared" si="3"/>
        <v>25</v>
      </c>
      <c r="E11" s="56">
        <f>VLOOKUP(B11,'WHA Lag Times'!$B$5:$C$293,2,FALSE)</f>
        <v>2.75</v>
      </c>
      <c r="F11" s="57">
        <f>ROUND(VLOOKUP($C11,Lag_Time_Ratios!$Q$7:$S$107,2,FALSE),3)</f>
        <v>0.92200000000000004</v>
      </c>
      <c r="G11" s="56">
        <f t="shared" si="0"/>
        <v>2.98</v>
      </c>
      <c r="H11" s="85">
        <f t="shared" si="4"/>
        <v>2.6408128</v>
      </c>
      <c r="M11" s="43">
        <v>9</v>
      </c>
      <c r="N11" t="s">
        <v>112</v>
      </c>
      <c r="O11" s="1">
        <v>17</v>
      </c>
      <c r="P11" s="1">
        <v>25</v>
      </c>
    </row>
    <row r="12" spans="1:16" x14ac:dyDescent="0.2">
      <c r="A12" s="1">
        <v>10</v>
      </c>
      <c r="B12" t="str">
        <f t="shared" si="1"/>
        <v>Bear_Ck_S020</v>
      </c>
      <c r="C12" s="45">
        <f t="shared" si="2"/>
        <v>17</v>
      </c>
      <c r="D12" s="45">
        <f t="shared" si="3"/>
        <v>52</v>
      </c>
      <c r="E12" s="56">
        <f>VLOOKUP(B12,'WHA Lag Times'!$B$5:$C$293,2,FALSE)</f>
        <v>0.85</v>
      </c>
      <c r="F12" s="57">
        <f>ROUND(VLOOKUP($C12,Lag_Time_Ratios!$Q$7:$S$107,2,FALSE),3)</f>
        <v>0.92200000000000004</v>
      </c>
      <c r="G12" s="56">
        <f t="shared" si="0"/>
        <v>0.92</v>
      </c>
      <c r="H12" s="85">
        <f t="shared" si="4"/>
        <v>0.70252399999999993</v>
      </c>
      <c r="M12" s="43">
        <v>10</v>
      </c>
      <c r="N12" t="s">
        <v>117</v>
      </c>
      <c r="O12" s="1">
        <v>17</v>
      </c>
      <c r="P12" s="1">
        <v>52</v>
      </c>
    </row>
    <row r="13" spans="1:16" x14ac:dyDescent="0.2">
      <c r="A13" s="1">
        <v>11</v>
      </c>
      <c r="B13" t="str">
        <f t="shared" si="1"/>
        <v>Bedias_Ck_S010</v>
      </c>
      <c r="C13" s="45">
        <f t="shared" si="2"/>
        <v>3</v>
      </c>
      <c r="D13" s="45">
        <f t="shared" si="3"/>
        <v>6</v>
      </c>
      <c r="E13" s="56">
        <f>VLOOKUP(B13,'WHA Lag Times'!$B$5:$C$293,2,FALSE)</f>
        <v>16.5</v>
      </c>
      <c r="F13" s="57">
        <f>ROUND(VLOOKUP($C13,Lag_Time_Ratios!$Q$7:$S$107,2,FALSE),3)</f>
        <v>0.98599999999999999</v>
      </c>
      <c r="G13" s="56">
        <f t="shared" si="0"/>
        <v>16.73</v>
      </c>
      <c r="H13" s="85">
        <f t="shared" si="4"/>
        <v>16.270129799999999</v>
      </c>
      <c r="M13" s="43">
        <v>11</v>
      </c>
      <c r="N13" t="s">
        <v>314</v>
      </c>
      <c r="O13" s="1">
        <v>3</v>
      </c>
      <c r="P13" s="1">
        <v>6</v>
      </c>
    </row>
    <row r="14" spans="1:16" x14ac:dyDescent="0.2">
      <c r="A14" s="1">
        <v>12</v>
      </c>
      <c r="B14" t="str">
        <f t="shared" si="1"/>
        <v>Bedias_Ck_S020</v>
      </c>
      <c r="C14" s="45">
        <f t="shared" si="2"/>
        <v>3</v>
      </c>
      <c r="D14" s="45">
        <f t="shared" si="3"/>
        <v>7</v>
      </c>
      <c r="E14" s="56">
        <f>VLOOKUP(B14,'WHA Lag Times'!$B$5:$C$293,2,FALSE)</f>
        <v>16</v>
      </c>
      <c r="F14" s="57">
        <f>ROUND(VLOOKUP($C14,Lag_Time_Ratios!$Q$7:$S$107,2,FALSE),3)</f>
        <v>0.98599999999999999</v>
      </c>
      <c r="G14" s="56">
        <f t="shared" si="0"/>
        <v>16.23</v>
      </c>
      <c r="H14" s="85">
        <f t="shared" si="4"/>
        <v>15.7026664</v>
      </c>
      <c r="M14" s="43">
        <v>12</v>
      </c>
      <c r="N14" t="s">
        <v>316</v>
      </c>
      <c r="O14" s="1">
        <v>3</v>
      </c>
      <c r="P14" s="1">
        <v>7</v>
      </c>
    </row>
    <row r="15" spans="1:16" x14ac:dyDescent="0.2">
      <c r="A15" s="1">
        <v>13</v>
      </c>
      <c r="B15" t="str">
        <f t="shared" si="1"/>
        <v>Benbrook_S010</v>
      </c>
      <c r="C15" s="45">
        <f t="shared" si="2"/>
        <v>9</v>
      </c>
      <c r="D15" s="45">
        <f t="shared" si="3"/>
        <v>22</v>
      </c>
      <c r="E15" s="56">
        <f>VLOOKUP(B15,'WHA Lag Times'!$B$5:$C$293,2,FALSE)</f>
        <v>2.4</v>
      </c>
      <c r="F15" s="57">
        <f>ROUND(VLOOKUP($C15,Lag_Time_Ratios!$Q$7:$S$107,2,FALSE),3)</f>
        <v>0.95899999999999996</v>
      </c>
      <c r="G15" s="56">
        <f t="shared" si="0"/>
        <v>2.5</v>
      </c>
      <c r="H15" s="85">
        <f t="shared" si="4"/>
        <v>2.25115</v>
      </c>
      <c r="M15" s="43">
        <v>13</v>
      </c>
      <c r="N15" t="s">
        <v>113</v>
      </c>
      <c r="O15" s="1">
        <v>9</v>
      </c>
      <c r="P15" s="1">
        <v>22</v>
      </c>
    </row>
    <row r="16" spans="1:16" x14ac:dyDescent="0.2">
      <c r="A16" s="1">
        <v>14</v>
      </c>
      <c r="B16" t="str">
        <f t="shared" si="1"/>
        <v>Benbrook_S020</v>
      </c>
      <c r="C16" s="45">
        <f t="shared" si="2"/>
        <v>21</v>
      </c>
      <c r="D16" s="45">
        <f t="shared" si="3"/>
        <v>62</v>
      </c>
      <c r="E16" s="56">
        <f>VLOOKUP(B16,'WHA Lag Times'!$B$5:$C$293,2,FALSE)</f>
        <v>2.7</v>
      </c>
      <c r="F16" s="57">
        <f>ROUND(VLOOKUP($C16,Lag_Time_Ratios!$Q$7:$S$107,2,FALSE),3)</f>
        <v>0.90400000000000003</v>
      </c>
      <c r="G16" s="56">
        <f t="shared" si="0"/>
        <v>2.99</v>
      </c>
      <c r="H16" s="85">
        <f t="shared" si="4"/>
        <v>2.1385377999999999</v>
      </c>
      <c r="M16" s="43">
        <v>14</v>
      </c>
      <c r="N16" t="s">
        <v>114</v>
      </c>
      <c r="O16" s="1">
        <v>21</v>
      </c>
      <c r="P16" s="1">
        <v>62</v>
      </c>
    </row>
    <row r="17" spans="1:16" x14ac:dyDescent="0.2">
      <c r="A17" s="1">
        <v>15</v>
      </c>
      <c r="B17" t="str">
        <f t="shared" si="1"/>
        <v>Benbrook_S030</v>
      </c>
      <c r="C17" s="45">
        <f t="shared" si="2"/>
        <v>31</v>
      </c>
      <c r="D17" s="45">
        <f t="shared" si="3"/>
        <v>68</v>
      </c>
      <c r="E17" s="56">
        <f>VLOOKUP(B17,'WHA Lag Times'!$B$5:$C$293,2,FALSE)</f>
        <v>1.8</v>
      </c>
      <c r="F17" s="57">
        <f>ROUND(VLOOKUP($C17,Lag_Time_Ratios!$Q$7:$S$107,2,FALSE),3)</f>
        <v>0.85799999999999998</v>
      </c>
      <c r="G17" s="56">
        <f t="shared" si="0"/>
        <v>2.1</v>
      </c>
      <c r="H17" s="85">
        <f t="shared" si="4"/>
        <v>1.444134</v>
      </c>
      <c r="M17" s="43">
        <v>15</v>
      </c>
      <c r="N17" t="s">
        <v>115</v>
      </c>
      <c r="O17" s="1">
        <v>31</v>
      </c>
      <c r="P17" s="1">
        <v>68</v>
      </c>
    </row>
    <row r="18" spans="1:16" x14ac:dyDescent="0.2">
      <c r="A18" s="1">
        <v>16</v>
      </c>
      <c r="B18" t="str">
        <f t="shared" si="1"/>
        <v>Big_Bear_Ck_S010</v>
      </c>
      <c r="C18" s="45">
        <f t="shared" si="2"/>
        <v>62</v>
      </c>
      <c r="D18" s="45">
        <f t="shared" si="3"/>
        <v>76</v>
      </c>
      <c r="E18" s="56">
        <f>VLOOKUP(B18,'WHA Lag Times'!$B$5:$C$293,2,FALSE)</f>
        <v>8.27</v>
      </c>
      <c r="F18" s="57">
        <f>ROUND(VLOOKUP($C18,Lag_Time_Ratios!$Q$7:$S$107,2,FALSE),3)</f>
        <v>0.71599999999999997</v>
      </c>
      <c r="G18" s="56">
        <f t="shared" si="0"/>
        <v>11.55</v>
      </c>
      <c r="H18" s="85">
        <f t="shared" si="4"/>
        <v>7.5294139999999992</v>
      </c>
      <c r="M18" s="43">
        <v>16</v>
      </c>
      <c r="N18" t="s">
        <v>139</v>
      </c>
      <c r="O18" s="1">
        <v>62</v>
      </c>
      <c r="P18" s="1">
        <v>76</v>
      </c>
    </row>
    <row r="19" spans="1:16" x14ac:dyDescent="0.2">
      <c r="A19" s="1">
        <v>17</v>
      </c>
      <c r="B19" t="str">
        <f t="shared" si="1"/>
        <v>Big_Bear_Ck_S020</v>
      </c>
      <c r="C19" s="45">
        <f t="shared" si="2"/>
        <v>55</v>
      </c>
      <c r="D19" s="45">
        <f t="shared" si="3"/>
        <v>75</v>
      </c>
      <c r="E19" s="56">
        <f>VLOOKUP(B19,'WHA Lag Times'!$B$5:$C$293,2,FALSE)</f>
        <v>3.18</v>
      </c>
      <c r="F19" s="57">
        <f>ROUND(VLOOKUP($C19,Lag_Time_Ratios!$Q$7:$S$107,2,FALSE),3)</f>
        <v>0.748</v>
      </c>
      <c r="G19" s="56">
        <f t="shared" si="0"/>
        <v>4.25</v>
      </c>
      <c r="H19" s="85">
        <f t="shared" si="4"/>
        <v>2.7907000000000002</v>
      </c>
      <c r="M19" s="43">
        <v>17</v>
      </c>
      <c r="N19" t="s">
        <v>140</v>
      </c>
      <c r="O19" s="1">
        <v>55</v>
      </c>
      <c r="P19" s="1">
        <v>75</v>
      </c>
    </row>
    <row r="20" spans="1:16" x14ac:dyDescent="0.2">
      <c r="A20" s="1">
        <v>18</v>
      </c>
      <c r="B20" t="str">
        <f t="shared" si="1"/>
        <v>Big_Brown_Ck_S010</v>
      </c>
      <c r="C20" s="45">
        <f t="shared" si="2"/>
        <v>2</v>
      </c>
      <c r="D20" s="45">
        <f t="shared" si="3"/>
        <v>3</v>
      </c>
      <c r="E20" s="56">
        <f>VLOOKUP(B20,'WHA Lag Times'!$B$5:$C$293,2,FALSE)</f>
        <v>11.1</v>
      </c>
      <c r="F20" s="57">
        <f>ROUND(VLOOKUP($C20,Lag_Time_Ratios!$Q$7:$S$107,2,FALSE),3)</f>
        <v>0.99099999999999999</v>
      </c>
      <c r="G20" s="56">
        <f t="shared" si="0"/>
        <v>11.2</v>
      </c>
      <c r="H20" s="85">
        <f t="shared" si="4"/>
        <v>11.048703999999999</v>
      </c>
      <c r="M20" s="43">
        <v>18</v>
      </c>
      <c r="N20" t="s">
        <v>301</v>
      </c>
      <c r="O20" s="1">
        <v>2</v>
      </c>
      <c r="P20" s="1">
        <v>3</v>
      </c>
    </row>
    <row r="21" spans="1:16" x14ac:dyDescent="0.2">
      <c r="A21" s="1">
        <v>19</v>
      </c>
      <c r="B21" t="str">
        <f t="shared" si="1"/>
        <v>Big_Ck_S010</v>
      </c>
      <c r="C21" s="45">
        <f t="shared" si="2"/>
        <v>3</v>
      </c>
      <c r="D21" s="45">
        <f t="shared" si="3"/>
        <v>20</v>
      </c>
      <c r="E21" s="56">
        <f>VLOOKUP(B21,'WHA Lag Times'!$B$5:$C$293,2,FALSE)</f>
        <v>5.6</v>
      </c>
      <c r="F21" s="57">
        <f>ROUND(VLOOKUP($C21,Lag_Time_Ratios!$Q$7:$S$107,2,FALSE),3)</f>
        <v>0.98599999999999999</v>
      </c>
      <c r="G21" s="56">
        <f t="shared" si="0"/>
        <v>5.68</v>
      </c>
      <c r="H21" s="85">
        <f t="shared" si="4"/>
        <v>5.1577551999999995</v>
      </c>
      <c r="M21" s="43">
        <v>19</v>
      </c>
      <c r="N21" t="s">
        <v>68</v>
      </c>
      <c r="O21" s="1">
        <v>3</v>
      </c>
      <c r="P21" s="1">
        <v>20</v>
      </c>
    </row>
    <row r="22" spans="1:16" x14ac:dyDescent="0.2">
      <c r="A22" s="1">
        <v>20</v>
      </c>
      <c r="B22" t="str">
        <f t="shared" si="1"/>
        <v>Big_Ck_S020</v>
      </c>
      <c r="C22" s="45">
        <f t="shared" si="2"/>
        <v>15</v>
      </c>
      <c r="D22" s="45">
        <f t="shared" si="3"/>
        <v>28</v>
      </c>
      <c r="E22" s="56">
        <f>VLOOKUP(B22,'WHA Lag Times'!$B$5:$C$293,2,FALSE)</f>
        <v>3.7</v>
      </c>
      <c r="F22" s="57">
        <f>ROUND(VLOOKUP($C22,Lag_Time_Ratios!$Q$7:$S$107,2,FALSE),3)</f>
        <v>0.93100000000000005</v>
      </c>
      <c r="G22" s="56">
        <f t="shared" si="0"/>
        <v>3.97</v>
      </c>
      <c r="H22" s="85">
        <f t="shared" si="4"/>
        <v>3.4636262000000002</v>
      </c>
      <c r="M22" s="43">
        <v>20</v>
      </c>
      <c r="N22" t="s">
        <v>70</v>
      </c>
      <c r="O22" s="1">
        <v>15</v>
      </c>
      <c r="P22" s="1">
        <v>28</v>
      </c>
    </row>
    <row r="23" spans="1:16" x14ac:dyDescent="0.2">
      <c r="A23" s="1">
        <v>21</v>
      </c>
      <c r="B23" t="str">
        <f t="shared" si="1"/>
        <v>Big_Ck_S030</v>
      </c>
      <c r="C23" s="45">
        <f t="shared" si="2"/>
        <v>31</v>
      </c>
      <c r="D23" s="45">
        <f t="shared" si="3"/>
        <v>45</v>
      </c>
      <c r="E23" s="56">
        <f>VLOOKUP(B23,'WHA Lag Times'!$B$5:$C$293,2,FALSE)</f>
        <v>3.9</v>
      </c>
      <c r="F23" s="57">
        <f>ROUND(VLOOKUP($C23,Lag_Time_Ratios!$Q$7:$S$107,2,FALSE),3)</f>
        <v>0.85799999999999998</v>
      </c>
      <c r="G23" s="56">
        <f t="shared" si="0"/>
        <v>4.55</v>
      </c>
      <c r="H23" s="85">
        <f t="shared" si="4"/>
        <v>3.6082540000000001</v>
      </c>
      <c r="M23" s="43">
        <v>21</v>
      </c>
      <c r="N23" t="s">
        <v>69</v>
      </c>
      <c r="O23" s="1">
        <v>31</v>
      </c>
      <c r="P23" s="1">
        <v>45</v>
      </c>
    </row>
    <row r="24" spans="1:16" x14ac:dyDescent="0.2">
      <c r="A24" s="1">
        <v>22</v>
      </c>
      <c r="B24" t="str">
        <f t="shared" si="1"/>
        <v>Big_Cleveland_S010</v>
      </c>
      <c r="C24" s="45">
        <f t="shared" si="2"/>
        <v>1</v>
      </c>
      <c r="D24" s="45">
        <f t="shared" si="3"/>
        <v>2</v>
      </c>
      <c r="E24" s="56">
        <f>VLOOKUP(B24,'WHA Lag Times'!$B$5:$C$293,2,FALSE)</f>
        <v>7.3</v>
      </c>
      <c r="F24" s="57">
        <f>ROUND(VLOOKUP($C24,Lag_Time_Ratios!$Q$7:$S$107,2,FALSE),3)</f>
        <v>0.995</v>
      </c>
      <c r="G24" s="56">
        <f t="shared" si="0"/>
        <v>7.34</v>
      </c>
      <c r="H24" s="85">
        <f t="shared" si="4"/>
        <v>7.2663827999999997</v>
      </c>
      <c r="M24" s="43">
        <v>22</v>
      </c>
      <c r="N24" t="s">
        <v>56</v>
      </c>
      <c r="O24" s="1">
        <v>1</v>
      </c>
      <c r="P24" s="1">
        <v>2</v>
      </c>
    </row>
    <row r="25" spans="1:16" x14ac:dyDescent="0.2">
      <c r="A25" s="1">
        <v>23</v>
      </c>
      <c r="B25" t="str">
        <f t="shared" si="1"/>
        <v>Big_Cleveland_S020</v>
      </c>
      <c r="C25" s="45">
        <f t="shared" si="2"/>
        <v>3</v>
      </c>
      <c r="D25" s="45">
        <f t="shared" si="3"/>
        <v>8</v>
      </c>
      <c r="E25" s="56">
        <f>VLOOKUP(B25,'WHA Lag Times'!$B$5:$C$293,2,FALSE)</f>
        <v>6.7</v>
      </c>
      <c r="F25" s="57">
        <f>ROUND(VLOOKUP($C25,Lag_Time_Ratios!$Q$7:$S$107,2,FALSE),3)</f>
        <v>0.98599999999999999</v>
      </c>
      <c r="G25" s="56">
        <f t="shared" si="0"/>
        <v>6.8</v>
      </c>
      <c r="H25" s="85">
        <f t="shared" si="4"/>
        <v>6.5442800000000005</v>
      </c>
      <c r="M25" s="43">
        <v>23</v>
      </c>
      <c r="N25" t="s">
        <v>58</v>
      </c>
      <c r="O25" s="1">
        <v>3</v>
      </c>
      <c r="P25" s="1">
        <v>8</v>
      </c>
    </row>
    <row r="26" spans="1:16" x14ac:dyDescent="0.2">
      <c r="A26" s="1">
        <v>24</v>
      </c>
      <c r="B26" t="str">
        <f t="shared" si="1"/>
        <v>Big_Fossil_Ck_S010</v>
      </c>
      <c r="C26" s="45">
        <f t="shared" si="2"/>
        <v>51</v>
      </c>
      <c r="D26" s="45">
        <f t="shared" si="3"/>
        <v>78</v>
      </c>
      <c r="E26" s="56">
        <f>VLOOKUP(B26,'WHA Lag Times'!$B$5:$C$293,2,FALSE)</f>
        <v>3.6</v>
      </c>
      <c r="F26" s="57">
        <f>ROUND(VLOOKUP($C26,Lag_Time_Ratios!$Q$7:$S$107,2,FALSE),3)</f>
        <v>0.76600000000000001</v>
      </c>
      <c r="G26" s="56">
        <f t="shared" si="0"/>
        <v>4.7</v>
      </c>
      <c r="H26" s="85">
        <f t="shared" si="4"/>
        <v>3.0187980000000003</v>
      </c>
      <c r="M26" s="43">
        <v>24</v>
      </c>
      <c r="N26" t="s">
        <v>128</v>
      </c>
      <c r="O26" s="1">
        <v>51</v>
      </c>
      <c r="P26" s="1">
        <v>78</v>
      </c>
    </row>
    <row r="27" spans="1:16" x14ac:dyDescent="0.2">
      <c r="A27" s="1">
        <v>25</v>
      </c>
      <c r="B27" t="str">
        <f t="shared" si="1"/>
        <v>Big_Sandy_Ck_S010</v>
      </c>
      <c r="C27" s="45">
        <f t="shared" si="2"/>
        <v>12</v>
      </c>
      <c r="D27" s="45">
        <f t="shared" si="3"/>
        <v>33</v>
      </c>
      <c r="E27" s="56">
        <f>VLOOKUP(B27,'WHA Lag Times'!$B$5:$C$293,2,FALSE)</f>
        <v>5.8</v>
      </c>
      <c r="F27" s="57">
        <f>ROUND(VLOOKUP($C27,Lag_Time_Ratios!$Q$7:$S$107,2,FALSE),3)</f>
        <v>0.94499999999999995</v>
      </c>
      <c r="G27" s="56">
        <f t="shared" si="0"/>
        <v>6.14</v>
      </c>
      <c r="H27" s="85">
        <f t="shared" si="4"/>
        <v>5.2094547999999996</v>
      </c>
      <c r="M27" s="43">
        <v>25</v>
      </c>
      <c r="N27" t="s">
        <v>80</v>
      </c>
      <c r="O27" s="1">
        <v>12</v>
      </c>
      <c r="P27" s="1">
        <v>33</v>
      </c>
    </row>
    <row r="28" spans="1:16" x14ac:dyDescent="0.2">
      <c r="A28" s="1">
        <v>26</v>
      </c>
      <c r="B28" t="str">
        <f t="shared" si="1"/>
        <v>Big_Sandy_Ck_S020</v>
      </c>
      <c r="C28" s="45">
        <f t="shared" si="2"/>
        <v>29</v>
      </c>
      <c r="D28" s="45">
        <f t="shared" si="3"/>
        <v>30</v>
      </c>
      <c r="E28" s="56">
        <f>VLOOKUP(B28,'WHA Lag Times'!$B$5:$C$293,2,FALSE)</f>
        <v>7.7</v>
      </c>
      <c r="F28" s="57">
        <f>ROUND(VLOOKUP($C28,Lag_Time_Ratios!$Q$7:$S$107,2,FALSE),3)</f>
        <v>0.86699999999999999</v>
      </c>
      <c r="G28" s="56">
        <f t="shared" si="0"/>
        <v>8.8800000000000008</v>
      </c>
      <c r="H28" s="85">
        <f t="shared" si="4"/>
        <v>7.6593296000000004</v>
      </c>
      <c r="M28" s="43">
        <v>26</v>
      </c>
      <c r="N28" t="s">
        <v>83</v>
      </c>
      <c r="O28" s="1">
        <v>29</v>
      </c>
      <c r="P28" s="1">
        <v>30</v>
      </c>
    </row>
    <row r="29" spans="1:16" x14ac:dyDescent="0.2">
      <c r="A29" s="1">
        <v>27</v>
      </c>
      <c r="B29" t="str">
        <f t="shared" si="1"/>
        <v>Big_Sandy_Ck_S030</v>
      </c>
      <c r="C29" s="45">
        <f t="shared" si="2"/>
        <v>35</v>
      </c>
      <c r="D29" s="45">
        <f t="shared" si="3"/>
        <v>35</v>
      </c>
      <c r="E29" s="56">
        <f>VLOOKUP(B29,'WHA Lag Times'!$B$5:$C$293,2,FALSE)</f>
        <v>5</v>
      </c>
      <c r="F29" s="57">
        <f>ROUND(VLOOKUP($C29,Lag_Time_Ratios!$Q$7:$S$107,2,FALSE),3)</f>
        <v>0.84</v>
      </c>
      <c r="G29" s="56">
        <f t="shared" si="0"/>
        <v>5.95</v>
      </c>
      <c r="H29" s="85">
        <f t="shared" si="4"/>
        <v>5</v>
      </c>
      <c r="M29" s="43">
        <v>27</v>
      </c>
      <c r="N29" t="s">
        <v>85</v>
      </c>
      <c r="O29" s="1">
        <v>35</v>
      </c>
      <c r="P29" s="1">
        <v>35</v>
      </c>
    </row>
    <row r="30" spans="1:16" x14ac:dyDescent="0.2">
      <c r="A30" s="1">
        <v>28</v>
      </c>
      <c r="B30" t="str">
        <f t="shared" si="1"/>
        <v>Big_Sandy_Ck_S040</v>
      </c>
      <c r="C30" s="45">
        <f t="shared" si="2"/>
        <v>28</v>
      </c>
      <c r="D30" s="45">
        <f t="shared" si="3"/>
        <v>28</v>
      </c>
      <c r="E30" s="56">
        <f>VLOOKUP(B30,'WHA Lag Times'!$B$5:$C$293,2,FALSE)</f>
        <v>7.5</v>
      </c>
      <c r="F30" s="57">
        <f>ROUND(VLOOKUP($C30,Lag_Time_Ratios!$Q$7:$S$107,2,FALSE),3)</f>
        <v>0.872</v>
      </c>
      <c r="G30" s="56">
        <f t="shared" si="0"/>
        <v>8.6</v>
      </c>
      <c r="H30" s="85">
        <f t="shared" si="4"/>
        <v>7.5</v>
      </c>
      <c r="M30" s="43">
        <v>28</v>
      </c>
      <c r="N30" t="s">
        <v>86</v>
      </c>
      <c r="O30" s="1">
        <v>28</v>
      </c>
      <c r="P30" s="1">
        <v>28</v>
      </c>
    </row>
    <row r="31" spans="1:16" x14ac:dyDescent="0.2">
      <c r="A31" s="1">
        <v>29</v>
      </c>
      <c r="B31" t="str">
        <f t="shared" si="1"/>
        <v>Big_Sandy_Ck_S050</v>
      </c>
      <c r="C31" s="45">
        <f t="shared" si="2"/>
        <v>33</v>
      </c>
      <c r="D31" s="45">
        <f t="shared" si="3"/>
        <v>46</v>
      </c>
      <c r="E31" s="56">
        <f>VLOOKUP(B31,'WHA Lag Times'!$B$5:$C$293,2,FALSE)</f>
        <v>4.2</v>
      </c>
      <c r="F31" s="57">
        <f>ROUND(VLOOKUP($C31,Lag_Time_Ratios!$Q$7:$S$107,2,FALSE),3)</f>
        <v>0.84899999999999998</v>
      </c>
      <c r="G31" s="56">
        <f t="shared" si="0"/>
        <v>4.95</v>
      </c>
      <c r="H31" s="85">
        <f t="shared" si="4"/>
        <v>3.9052770000000003</v>
      </c>
      <c r="M31" s="43">
        <v>29</v>
      </c>
      <c r="N31" t="s">
        <v>87</v>
      </c>
      <c r="O31" s="1">
        <v>33</v>
      </c>
      <c r="P31" s="1">
        <v>46</v>
      </c>
    </row>
    <row r="32" spans="1:16" x14ac:dyDescent="0.2">
      <c r="A32" s="1">
        <v>30</v>
      </c>
      <c r="B32" t="str">
        <f t="shared" si="1"/>
        <v>Bridgeport_S010</v>
      </c>
      <c r="C32" s="45">
        <f t="shared" si="2"/>
        <v>53</v>
      </c>
      <c r="D32" s="45">
        <f t="shared" si="3"/>
        <v>72</v>
      </c>
      <c r="E32" s="56">
        <f>VLOOKUP(B32,'WHA Lag Times'!$B$5:$C$293,2,FALSE)</f>
        <v>5.4</v>
      </c>
      <c r="F32" s="57">
        <f>ROUND(VLOOKUP($C32,Lag_Time_Ratios!$Q$7:$S$107,2,FALSE),3)</f>
        <v>0.75700000000000001</v>
      </c>
      <c r="G32" s="56">
        <f t="shared" si="0"/>
        <v>7.13</v>
      </c>
      <c r="H32" s="85">
        <f t="shared" si="4"/>
        <v>4.7795474000000002</v>
      </c>
      <c r="M32" s="43">
        <v>30</v>
      </c>
      <c r="N32" t="s">
        <v>72</v>
      </c>
      <c r="O32" s="1">
        <v>53</v>
      </c>
      <c r="P32" s="1">
        <v>72</v>
      </c>
    </row>
    <row r="33" spans="1:16" x14ac:dyDescent="0.2">
      <c r="A33" s="1">
        <v>31</v>
      </c>
      <c r="B33" t="str">
        <f t="shared" si="1"/>
        <v>Bridgeport_S020</v>
      </c>
      <c r="C33" s="45">
        <f t="shared" si="2"/>
        <v>3</v>
      </c>
      <c r="D33" s="45">
        <f t="shared" si="3"/>
        <v>14</v>
      </c>
      <c r="E33" s="56">
        <f>VLOOKUP(B33,'WHA Lag Times'!$B$5:$C$293,2,FALSE)</f>
        <v>4.5999999999999996</v>
      </c>
      <c r="F33" s="57">
        <f>ROUND(VLOOKUP($C33,Lag_Time_Ratios!$Q$7:$S$107,2,FALSE),3)</f>
        <v>0.98599999999999999</v>
      </c>
      <c r="G33" s="56">
        <f t="shared" si="0"/>
        <v>4.67</v>
      </c>
      <c r="H33" s="85">
        <f t="shared" si="4"/>
        <v>4.3647253999999993</v>
      </c>
      <c r="M33" s="43">
        <v>31</v>
      </c>
      <c r="N33" t="s">
        <v>74</v>
      </c>
      <c r="O33" s="1">
        <v>3</v>
      </c>
      <c r="P33" s="1">
        <v>14</v>
      </c>
    </row>
    <row r="34" spans="1:16" x14ac:dyDescent="0.2">
      <c r="A34" s="1">
        <v>32</v>
      </c>
      <c r="B34" t="str">
        <f t="shared" si="1"/>
        <v>Bridgeport_S030</v>
      </c>
      <c r="C34" s="45">
        <f t="shared" si="2"/>
        <v>16</v>
      </c>
      <c r="D34" s="45">
        <f t="shared" si="3"/>
        <v>30</v>
      </c>
      <c r="E34" s="56">
        <f>VLOOKUP(B34,'WHA Lag Times'!$B$5:$C$293,2,FALSE)</f>
        <v>6.1</v>
      </c>
      <c r="F34" s="57">
        <f>ROUND(VLOOKUP($C34,Lag_Time_Ratios!$Q$7:$S$107,2,FALSE),3)</f>
        <v>0.92700000000000005</v>
      </c>
      <c r="G34" s="56">
        <f t="shared" si="0"/>
        <v>6.58</v>
      </c>
      <c r="H34" s="85">
        <f t="shared" si="4"/>
        <v>5.6780903999999994</v>
      </c>
      <c r="M34" s="43">
        <v>32</v>
      </c>
      <c r="N34" t="s">
        <v>71</v>
      </c>
      <c r="O34" s="1">
        <v>16</v>
      </c>
      <c r="P34" s="1">
        <v>30</v>
      </c>
    </row>
    <row r="35" spans="1:16" x14ac:dyDescent="0.2">
      <c r="A35" s="1">
        <v>33</v>
      </c>
      <c r="B35" t="str">
        <f t="shared" si="1"/>
        <v>Bridgeport_S040</v>
      </c>
      <c r="C35" s="45">
        <f t="shared" si="2"/>
        <v>33</v>
      </c>
      <c r="D35" s="45">
        <f t="shared" si="3"/>
        <v>42</v>
      </c>
      <c r="E35" s="56">
        <f>VLOOKUP(B35,'WHA Lag Times'!$B$5:$C$293,2,FALSE)</f>
        <v>5.3</v>
      </c>
      <c r="F35" s="57">
        <f>ROUND(VLOOKUP($C35,Lag_Time_Ratios!$Q$7:$S$107,2,FALSE),3)</f>
        <v>0.84899999999999998</v>
      </c>
      <c r="G35" s="56">
        <f t="shared" si="0"/>
        <v>6.24</v>
      </c>
      <c r="H35" s="85">
        <f t="shared" si="4"/>
        <v>5.0427871999999994</v>
      </c>
      <c r="M35" s="43">
        <v>33</v>
      </c>
      <c r="N35" t="s">
        <v>73</v>
      </c>
      <c r="O35" s="1">
        <v>33</v>
      </c>
      <c r="P35" s="1">
        <v>42</v>
      </c>
    </row>
    <row r="36" spans="1:16" x14ac:dyDescent="0.2">
      <c r="A36" s="1">
        <v>34</v>
      </c>
      <c r="B36" t="str">
        <f t="shared" si="1"/>
        <v>Brushy_Ck_S010</v>
      </c>
      <c r="C36" s="45">
        <f t="shared" si="2"/>
        <v>7</v>
      </c>
      <c r="D36" s="45">
        <f t="shared" si="3"/>
        <v>22</v>
      </c>
      <c r="E36" s="56">
        <f>VLOOKUP(B36,'WHA Lag Times'!$B$5:$C$293,2,FALSE)</f>
        <v>6.8</v>
      </c>
      <c r="F36" s="57">
        <f>ROUND(VLOOKUP($C36,Lag_Time_Ratios!$Q$7:$S$107,2,FALSE),3)</f>
        <v>0.96799999999999997</v>
      </c>
      <c r="G36" s="56">
        <f t="shared" si="0"/>
        <v>7.02</v>
      </c>
      <c r="H36" s="85">
        <f t="shared" si="4"/>
        <v>6.3177259999999995</v>
      </c>
      <c r="M36" s="43">
        <v>34</v>
      </c>
      <c r="N36" t="s">
        <v>81</v>
      </c>
      <c r="O36" s="1">
        <v>7</v>
      </c>
      <c r="P36" s="1">
        <v>22</v>
      </c>
    </row>
    <row r="37" spans="1:16" x14ac:dyDescent="0.2">
      <c r="A37" s="1">
        <v>35</v>
      </c>
      <c r="B37" t="str">
        <f t="shared" si="1"/>
        <v>Brushy_Ck_S020</v>
      </c>
      <c r="C37" s="45">
        <f t="shared" si="2"/>
        <v>12</v>
      </c>
      <c r="D37" s="45">
        <f t="shared" si="3"/>
        <v>24</v>
      </c>
      <c r="E37" s="56">
        <f>VLOOKUP(B37,'WHA Lag Times'!$B$5:$C$293,2,FALSE)</f>
        <v>6.9</v>
      </c>
      <c r="F37" s="57">
        <f>ROUND(VLOOKUP($C37,Lag_Time_Ratios!$Q$7:$S$107,2,FALSE),3)</f>
        <v>0.94499999999999995</v>
      </c>
      <c r="G37" s="56">
        <f t="shared" si="0"/>
        <v>7.3</v>
      </c>
      <c r="H37" s="85">
        <f t="shared" si="4"/>
        <v>6.4987919999999999</v>
      </c>
      <c r="M37" s="43">
        <v>35</v>
      </c>
      <c r="N37" t="s">
        <v>82</v>
      </c>
      <c r="O37" s="1">
        <v>12</v>
      </c>
      <c r="P37" s="1">
        <v>24</v>
      </c>
    </row>
    <row r="38" spans="1:16" x14ac:dyDescent="0.2">
      <c r="A38" s="1">
        <v>36</v>
      </c>
      <c r="B38" t="str">
        <f t="shared" si="1"/>
        <v>Brushy_Ck_S030</v>
      </c>
      <c r="C38" s="45">
        <f t="shared" si="2"/>
        <v>27</v>
      </c>
      <c r="D38" s="45">
        <f t="shared" si="3"/>
        <v>27</v>
      </c>
      <c r="E38" s="56">
        <f>VLOOKUP(B38,'WHA Lag Times'!$B$5:$C$293,2,FALSE)</f>
        <v>4.8</v>
      </c>
      <c r="F38" s="57">
        <f>ROUND(VLOOKUP($C38,Lag_Time_Ratios!$Q$7:$S$107,2,FALSE),3)</f>
        <v>0.876</v>
      </c>
      <c r="G38" s="56">
        <f t="shared" si="0"/>
        <v>5.48</v>
      </c>
      <c r="H38" s="85">
        <f t="shared" si="4"/>
        <v>4.8</v>
      </c>
      <c r="M38" s="43">
        <v>36</v>
      </c>
      <c r="N38" t="s">
        <v>84</v>
      </c>
      <c r="O38" s="1">
        <v>27</v>
      </c>
      <c r="P38" s="1">
        <v>27</v>
      </c>
    </row>
    <row r="39" spans="1:16" x14ac:dyDescent="0.2">
      <c r="A39" s="1">
        <v>37</v>
      </c>
      <c r="B39" t="str">
        <f t="shared" si="1"/>
        <v>Brushy_Elm_Ck_S010</v>
      </c>
      <c r="C39" s="45">
        <f t="shared" si="2"/>
        <v>4</v>
      </c>
      <c r="D39" s="45">
        <f t="shared" si="3"/>
        <v>36</v>
      </c>
      <c r="E39" s="56">
        <f>VLOOKUP(B39,'WHA Lag Times'!$B$5:$C$293,2,FALSE)</f>
        <v>2.71</v>
      </c>
      <c r="F39" s="57">
        <f>ROUND(VLOOKUP($C39,Lag_Time_Ratios!$Q$7:$S$107,2,FALSE),3)</f>
        <v>0.98199999999999998</v>
      </c>
      <c r="G39" s="56">
        <f t="shared" si="0"/>
        <v>2.76</v>
      </c>
      <c r="H39" s="85">
        <f t="shared" si="4"/>
        <v>2.3054944000000002</v>
      </c>
      <c r="M39" s="43">
        <v>37</v>
      </c>
      <c r="N39" t="s">
        <v>163</v>
      </c>
      <c r="O39" s="1">
        <v>4</v>
      </c>
      <c r="P39" s="1">
        <v>36</v>
      </c>
    </row>
    <row r="40" spans="1:16" x14ac:dyDescent="0.2">
      <c r="A40" s="1">
        <v>38</v>
      </c>
      <c r="B40" t="str">
        <f t="shared" si="1"/>
        <v>Brushy_Elm_Ck_S020</v>
      </c>
      <c r="C40" s="45">
        <f t="shared" si="2"/>
        <v>9</v>
      </c>
      <c r="D40" s="45">
        <f t="shared" si="3"/>
        <v>59</v>
      </c>
      <c r="E40" s="56">
        <f>VLOOKUP(B40,'WHA Lag Times'!$B$5:$C$293,2,FALSE)</f>
        <v>2.99</v>
      </c>
      <c r="F40" s="57">
        <f>ROUND(VLOOKUP($C40,Lag_Time_Ratios!$Q$7:$S$107,2,FALSE),3)</f>
        <v>0.95899999999999996</v>
      </c>
      <c r="G40" s="56">
        <f t="shared" si="0"/>
        <v>3.12</v>
      </c>
      <c r="H40" s="85">
        <f t="shared" si="4"/>
        <v>2.2755200000000002</v>
      </c>
      <c r="M40" s="43">
        <v>38</v>
      </c>
      <c r="N40" t="s">
        <v>165</v>
      </c>
      <c r="O40" s="1">
        <v>9</v>
      </c>
      <c r="P40" s="1">
        <v>59</v>
      </c>
    </row>
    <row r="41" spans="1:16" x14ac:dyDescent="0.2">
      <c r="A41" s="1">
        <v>39</v>
      </c>
      <c r="B41" t="str">
        <f t="shared" si="1"/>
        <v>Buck_Ck_S010</v>
      </c>
      <c r="C41" s="45">
        <f t="shared" si="2"/>
        <v>3</v>
      </c>
      <c r="D41" s="45">
        <f t="shared" si="3"/>
        <v>3</v>
      </c>
      <c r="E41" s="56">
        <f>VLOOKUP(B41,'WHA Lag Times'!$B$5:$C$293,2,FALSE)</f>
        <v>4.46</v>
      </c>
      <c r="F41" s="57">
        <f>ROUND(VLOOKUP($C41,Lag_Time_Ratios!$Q$7:$S$107,2,FALSE),3)</f>
        <v>0.98599999999999999</v>
      </c>
      <c r="G41" s="56">
        <f t="shared" si="0"/>
        <v>4.5199999999999996</v>
      </c>
      <c r="H41" s="85">
        <f t="shared" si="4"/>
        <v>4.46</v>
      </c>
      <c r="M41" s="43">
        <v>39</v>
      </c>
      <c r="N41" t="s">
        <v>183</v>
      </c>
      <c r="O41" s="1">
        <v>3</v>
      </c>
      <c r="P41" s="1">
        <v>3</v>
      </c>
    </row>
    <row r="42" spans="1:16" x14ac:dyDescent="0.2">
      <c r="A42" s="1">
        <v>40</v>
      </c>
      <c r="B42" t="str">
        <f t="shared" si="1"/>
        <v>Cedar_Ck_S010</v>
      </c>
      <c r="C42" s="45">
        <f t="shared" si="2"/>
        <v>11</v>
      </c>
      <c r="D42" s="45">
        <f t="shared" si="3"/>
        <v>22</v>
      </c>
      <c r="E42" s="56">
        <f>VLOOKUP(B42,'WHA Lag Times'!$B$5:$C$293,2,FALSE)</f>
        <v>22.4</v>
      </c>
      <c r="F42" s="57">
        <f>ROUND(VLOOKUP($C42,Lag_Time_Ratios!$Q$7:$S$107,2,FALSE),3)</f>
        <v>0.95</v>
      </c>
      <c r="G42" s="56">
        <f t="shared" si="0"/>
        <v>23.58</v>
      </c>
      <c r="H42" s="85">
        <f t="shared" si="4"/>
        <v>21.212039599999997</v>
      </c>
      <c r="M42" s="43">
        <v>40</v>
      </c>
      <c r="N42" t="s">
        <v>266</v>
      </c>
      <c r="O42" s="1">
        <v>11</v>
      </c>
      <c r="P42" s="1">
        <v>22</v>
      </c>
    </row>
    <row r="43" spans="1:16" x14ac:dyDescent="0.2">
      <c r="A43" s="1">
        <v>41</v>
      </c>
      <c r="B43" t="str">
        <f t="shared" si="1"/>
        <v>Cedar_Ck_S020</v>
      </c>
      <c r="C43" s="45">
        <f t="shared" si="2"/>
        <v>19</v>
      </c>
      <c r="D43" s="45">
        <f t="shared" si="3"/>
        <v>21</v>
      </c>
      <c r="E43" s="56">
        <f>VLOOKUP(B43,'WHA Lag Times'!$B$5:$C$293,2,FALSE)</f>
        <v>6.2</v>
      </c>
      <c r="F43" s="57">
        <f>ROUND(VLOOKUP($C43,Lag_Time_Ratios!$Q$7:$S$107,2,FALSE),3)</f>
        <v>0.91300000000000003</v>
      </c>
      <c r="G43" s="56">
        <f t="shared" si="0"/>
        <v>6.79</v>
      </c>
      <c r="H43" s="85">
        <f t="shared" si="4"/>
        <v>6.1378035999999998</v>
      </c>
      <c r="M43" s="43">
        <v>41</v>
      </c>
      <c r="N43" t="s">
        <v>270</v>
      </c>
      <c r="O43" s="1">
        <v>19</v>
      </c>
      <c r="P43" s="1">
        <v>21</v>
      </c>
    </row>
    <row r="44" spans="1:16" x14ac:dyDescent="0.2">
      <c r="A44" s="1">
        <v>42</v>
      </c>
      <c r="B44" t="str">
        <f t="shared" si="1"/>
        <v>Cedar_Ck_S030</v>
      </c>
      <c r="C44" s="45">
        <f t="shared" si="2"/>
        <v>11</v>
      </c>
      <c r="D44" s="45">
        <f t="shared" si="3"/>
        <v>38</v>
      </c>
      <c r="E44" s="56">
        <f>VLOOKUP(B44,'WHA Lag Times'!$B$5:$C$293,2,FALSE)</f>
        <v>6.6</v>
      </c>
      <c r="F44" s="57">
        <f>ROUND(VLOOKUP($C44,Lag_Time_Ratios!$Q$7:$S$107,2,FALSE),3)</f>
        <v>0.95</v>
      </c>
      <c r="G44" s="56">
        <f t="shared" si="0"/>
        <v>6.95</v>
      </c>
      <c r="H44" s="85">
        <f t="shared" si="4"/>
        <v>5.7405629999999999</v>
      </c>
      <c r="M44" s="43">
        <v>42</v>
      </c>
      <c r="N44" t="s">
        <v>269</v>
      </c>
      <c r="O44" s="1">
        <v>11</v>
      </c>
      <c r="P44" s="1">
        <v>38</v>
      </c>
    </row>
    <row r="45" spans="1:16" x14ac:dyDescent="0.2">
      <c r="A45" s="1">
        <v>43</v>
      </c>
      <c r="B45" t="str">
        <f t="shared" si="1"/>
        <v>Cedar_Ck_S040</v>
      </c>
      <c r="C45" s="45">
        <f t="shared" si="2"/>
        <v>22</v>
      </c>
      <c r="D45" s="45">
        <f t="shared" si="3"/>
        <v>48</v>
      </c>
      <c r="E45" s="56">
        <f>VLOOKUP(B45,'WHA Lag Times'!$B$5:$C$293,2,FALSE)</f>
        <v>7.1</v>
      </c>
      <c r="F45" s="57">
        <f>ROUND(VLOOKUP($C45,Lag_Time_Ratios!$Q$7:$S$107,2,FALSE),3)</f>
        <v>0.89900000000000002</v>
      </c>
      <c r="G45" s="56">
        <f t="shared" si="0"/>
        <v>7.9</v>
      </c>
      <c r="H45" s="85">
        <f t="shared" si="4"/>
        <v>6.159268</v>
      </c>
      <c r="M45" s="43">
        <v>43</v>
      </c>
      <c r="N45" t="s">
        <v>267</v>
      </c>
      <c r="O45" s="1">
        <v>22</v>
      </c>
      <c r="P45" s="1">
        <v>48</v>
      </c>
    </row>
    <row r="46" spans="1:16" x14ac:dyDescent="0.2">
      <c r="A46" s="1">
        <v>44</v>
      </c>
      <c r="B46" t="str">
        <f t="shared" si="1"/>
        <v>Chambers_Ck_S010</v>
      </c>
      <c r="C46" s="45">
        <f t="shared" si="2"/>
        <v>18</v>
      </c>
      <c r="D46" s="45">
        <f t="shared" si="3"/>
        <v>37</v>
      </c>
      <c r="E46" s="56">
        <f>VLOOKUP(B46,'WHA Lag Times'!$B$5:$C$293,2,FALSE)</f>
        <v>11.5</v>
      </c>
      <c r="F46" s="57">
        <f>ROUND(VLOOKUP($C46,Lag_Time_Ratios!$Q$7:$S$107,2,FALSE),3)</f>
        <v>0.91800000000000004</v>
      </c>
      <c r="G46" s="56">
        <f t="shared" si="0"/>
        <v>12.53</v>
      </c>
      <c r="H46" s="85">
        <f t="shared" si="4"/>
        <v>10.4096394</v>
      </c>
      <c r="M46" s="43">
        <v>44</v>
      </c>
      <c r="N46" t="s">
        <v>272</v>
      </c>
      <c r="O46" s="1">
        <v>18</v>
      </c>
      <c r="P46" s="1">
        <v>37</v>
      </c>
    </row>
    <row r="47" spans="1:16" x14ac:dyDescent="0.2">
      <c r="A47" s="1">
        <v>45</v>
      </c>
      <c r="B47" t="str">
        <f t="shared" si="1"/>
        <v>Chambers_Ck_S020</v>
      </c>
      <c r="C47" s="45">
        <f t="shared" si="2"/>
        <v>9</v>
      </c>
      <c r="D47" s="45">
        <f t="shared" si="3"/>
        <v>25</v>
      </c>
      <c r="E47" s="56">
        <f>VLOOKUP(B47,'WHA Lag Times'!$B$5:$C$293,2,FALSE)</f>
        <v>8.6999999999999993</v>
      </c>
      <c r="F47" s="57">
        <f>ROUND(VLOOKUP($C47,Lag_Time_Ratios!$Q$7:$S$107,2,FALSE),3)</f>
        <v>0.95899999999999996</v>
      </c>
      <c r="G47" s="56">
        <f t="shared" si="0"/>
        <v>9.07</v>
      </c>
      <c r="H47" s="85">
        <f t="shared" si="4"/>
        <v>8.0353503999999987</v>
      </c>
      <c r="M47" s="43">
        <v>45</v>
      </c>
      <c r="N47" t="s">
        <v>273</v>
      </c>
      <c r="O47" s="1">
        <v>9</v>
      </c>
      <c r="P47" s="1">
        <v>25</v>
      </c>
    </row>
    <row r="48" spans="1:16" x14ac:dyDescent="0.2">
      <c r="A48" s="1">
        <v>46</v>
      </c>
      <c r="B48" t="str">
        <f t="shared" si="1"/>
        <v>Chambers_Ck_S030</v>
      </c>
      <c r="C48" s="45">
        <f t="shared" si="2"/>
        <v>12</v>
      </c>
      <c r="D48" s="45">
        <f t="shared" si="3"/>
        <v>33</v>
      </c>
      <c r="E48" s="56">
        <f>VLOOKUP(B48,'WHA Lag Times'!$B$5:$C$293,2,FALSE)</f>
        <v>13</v>
      </c>
      <c r="F48" s="57">
        <f>ROUND(VLOOKUP($C48,Lag_Time_Ratios!$Q$7:$S$107,2,FALSE),3)</f>
        <v>0.94499999999999995</v>
      </c>
      <c r="G48" s="56">
        <f t="shared" si="0"/>
        <v>13.76</v>
      </c>
      <c r="H48" s="85">
        <f t="shared" si="4"/>
        <v>11.6765632</v>
      </c>
      <c r="M48" s="43">
        <v>46</v>
      </c>
      <c r="N48" t="s">
        <v>275</v>
      </c>
      <c r="O48" s="1">
        <v>12</v>
      </c>
      <c r="P48" s="1">
        <v>33</v>
      </c>
    </row>
    <row r="49" spans="1:16" x14ac:dyDescent="0.2">
      <c r="A49" s="1">
        <v>47</v>
      </c>
      <c r="B49" t="str">
        <f t="shared" si="1"/>
        <v>Chambers_Ck_S040</v>
      </c>
      <c r="C49" s="45">
        <f t="shared" si="2"/>
        <v>12</v>
      </c>
      <c r="D49" s="45">
        <f t="shared" si="3"/>
        <v>23</v>
      </c>
      <c r="E49" s="56">
        <f>VLOOKUP(B49,'WHA Lag Times'!$B$5:$C$293,2,FALSE)</f>
        <v>11.5</v>
      </c>
      <c r="F49" s="57">
        <f>ROUND(VLOOKUP($C49,Lag_Time_Ratios!$Q$7:$S$107,2,FALSE),3)</f>
        <v>0.94499999999999995</v>
      </c>
      <c r="G49" s="56">
        <f t="shared" si="0"/>
        <v>12.17</v>
      </c>
      <c r="H49" s="85">
        <f t="shared" si="4"/>
        <v>10.886875399999999</v>
      </c>
      <c r="M49" s="43">
        <v>47</v>
      </c>
      <c r="N49" t="s">
        <v>274</v>
      </c>
      <c r="O49" s="1">
        <v>12</v>
      </c>
      <c r="P49" s="1">
        <v>23</v>
      </c>
    </row>
    <row r="50" spans="1:16" x14ac:dyDescent="0.2">
      <c r="A50" s="1">
        <v>48</v>
      </c>
      <c r="B50" t="str">
        <f t="shared" si="1"/>
        <v>Chambers_Ck_S050</v>
      </c>
      <c r="C50" s="45">
        <f t="shared" si="2"/>
        <v>12</v>
      </c>
      <c r="D50" s="45">
        <f t="shared" si="3"/>
        <v>12</v>
      </c>
      <c r="E50" s="56">
        <f>VLOOKUP(B50,'WHA Lag Times'!$B$5:$C$293,2,FALSE)</f>
        <v>10</v>
      </c>
      <c r="F50" s="57">
        <f>ROUND(VLOOKUP($C50,Lag_Time_Ratios!$Q$7:$S$107,2,FALSE),3)</f>
        <v>0.94499999999999995</v>
      </c>
      <c r="G50" s="56">
        <f t="shared" si="0"/>
        <v>10.58</v>
      </c>
      <c r="H50" s="85">
        <f t="shared" si="4"/>
        <v>10</v>
      </c>
      <c r="M50" s="43">
        <v>48</v>
      </c>
      <c r="N50" t="s">
        <v>281</v>
      </c>
      <c r="O50" s="1">
        <v>12</v>
      </c>
      <c r="P50" s="1">
        <v>12</v>
      </c>
    </row>
    <row r="51" spans="1:16" x14ac:dyDescent="0.2">
      <c r="A51" s="1">
        <v>49</v>
      </c>
      <c r="B51" t="str">
        <f t="shared" si="1"/>
        <v>Chambers_Ck_S060</v>
      </c>
      <c r="C51" s="45">
        <f t="shared" si="2"/>
        <v>23</v>
      </c>
      <c r="D51" s="45">
        <f t="shared" si="3"/>
        <v>23</v>
      </c>
      <c r="E51" s="56">
        <f>VLOOKUP(B51,'WHA Lag Times'!$B$5:$C$293,2,FALSE)</f>
        <v>5.5</v>
      </c>
      <c r="F51" s="57">
        <f>ROUND(VLOOKUP($C51,Lag_Time_Ratios!$Q$7:$S$107,2,FALSE),3)</f>
        <v>0.89500000000000002</v>
      </c>
      <c r="G51" s="56">
        <f t="shared" si="0"/>
        <v>6.15</v>
      </c>
      <c r="H51" s="85">
        <f t="shared" si="4"/>
        <v>5.5</v>
      </c>
      <c r="M51" s="43">
        <v>49</v>
      </c>
      <c r="N51" t="s">
        <v>282</v>
      </c>
      <c r="O51" s="1">
        <v>23</v>
      </c>
      <c r="P51" s="1">
        <v>23</v>
      </c>
    </row>
    <row r="52" spans="1:16" x14ac:dyDescent="0.2">
      <c r="A52" s="1">
        <v>50</v>
      </c>
      <c r="B52" t="str">
        <f t="shared" si="1"/>
        <v>Chambers_Ck_S070</v>
      </c>
      <c r="C52" s="45">
        <f t="shared" si="2"/>
        <v>17</v>
      </c>
      <c r="D52" s="45">
        <f t="shared" si="3"/>
        <v>27</v>
      </c>
      <c r="E52" s="56">
        <f>VLOOKUP(B52,'WHA Lag Times'!$B$5:$C$293,2,FALSE)</f>
        <v>5.5</v>
      </c>
      <c r="F52" s="57">
        <f>ROUND(VLOOKUP($C52,Lag_Time_Ratios!$Q$7:$S$107,2,FALSE),3)</f>
        <v>0.92200000000000004</v>
      </c>
      <c r="G52" s="56">
        <f t="shared" si="0"/>
        <v>5.97</v>
      </c>
      <c r="H52" s="85">
        <f t="shared" si="4"/>
        <v>5.2265740000000003</v>
      </c>
      <c r="M52" s="43">
        <v>50</v>
      </c>
      <c r="N52" t="s">
        <v>283</v>
      </c>
      <c r="O52" s="1">
        <v>17</v>
      </c>
      <c r="P52" s="1">
        <v>27</v>
      </c>
    </row>
    <row r="53" spans="1:16" x14ac:dyDescent="0.2">
      <c r="A53" s="1">
        <v>51</v>
      </c>
      <c r="B53" t="str">
        <f t="shared" si="1"/>
        <v>Chambers_Ck_S080</v>
      </c>
      <c r="C53" s="45">
        <f t="shared" si="2"/>
        <v>24</v>
      </c>
      <c r="D53" s="45">
        <f t="shared" si="3"/>
        <v>36</v>
      </c>
      <c r="E53" s="56">
        <f>VLOOKUP(B53,'WHA Lag Times'!$B$5:$C$293,2,FALSE)</f>
        <v>5.81</v>
      </c>
      <c r="F53" s="57">
        <f>ROUND(VLOOKUP($C53,Lag_Time_Ratios!$Q$7:$S$107,2,FALSE),3)</f>
        <v>0.89</v>
      </c>
      <c r="G53" s="56">
        <f t="shared" si="0"/>
        <v>6.53</v>
      </c>
      <c r="H53" s="85">
        <f t="shared" si="4"/>
        <v>5.4511111999999997</v>
      </c>
      <c r="M53" s="43">
        <v>51</v>
      </c>
      <c r="N53" t="s">
        <v>285</v>
      </c>
      <c r="O53" s="1">
        <v>24</v>
      </c>
      <c r="P53" s="1">
        <v>36</v>
      </c>
    </row>
    <row r="54" spans="1:16" x14ac:dyDescent="0.2">
      <c r="A54" s="1">
        <v>52</v>
      </c>
      <c r="B54" t="str">
        <f t="shared" si="1"/>
        <v>Clear_Ck_S010</v>
      </c>
      <c r="C54" s="45">
        <f t="shared" si="2"/>
        <v>2</v>
      </c>
      <c r="D54" s="45">
        <f t="shared" si="3"/>
        <v>5</v>
      </c>
      <c r="E54" s="56">
        <f>VLOOKUP(B54,'WHA Lag Times'!$B$5:$C$293,2,FALSE)</f>
        <v>5.13</v>
      </c>
      <c r="F54" s="57">
        <f>ROUND(VLOOKUP($C54,Lag_Time_Ratios!$Q$7:$S$107,2,FALSE),3)</f>
        <v>0.99099999999999999</v>
      </c>
      <c r="G54" s="56">
        <f t="shared" si="0"/>
        <v>5.18</v>
      </c>
      <c r="H54" s="85">
        <f t="shared" si="4"/>
        <v>5.0588268000000003</v>
      </c>
      <c r="M54" s="43">
        <v>52</v>
      </c>
      <c r="N54" t="s">
        <v>151</v>
      </c>
      <c r="O54" s="1">
        <v>2</v>
      </c>
      <c r="P54" s="1">
        <v>5</v>
      </c>
    </row>
    <row r="55" spans="1:16" x14ac:dyDescent="0.2">
      <c r="A55" s="1">
        <v>53</v>
      </c>
      <c r="B55" t="str">
        <f t="shared" si="1"/>
        <v>Clear_Ck_S020</v>
      </c>
      <c r="C55" s="45">
        <f t="shared" si="2"/>
        <v>3</v>
      </c>
      <c r="D55" s="45">
        <f t="shared" si="3"/>
        <v>3</v>
      </c>
      <c r="E55" s="56">
        <f>VLOOKUP(B55,'WHA Lag Times'!$B$5:$C$293,2,FALSE)</f>
        <v>4.43</v>
      </c>
      <c r="F55" s="57">
        <f>ROUND(VLOOKUP($C55,Lag_Time_Ratios!$Q$7:$S$107,2,FALSE),3)</f>
        <v>0.98599999999999999</v>
      </c>
      <c r="G55" s="56">
        <f t="shared" si="0"/>
        <v>4.49</v>
      </c>
      <c r="H55" s="85">
        <f t="shared" si="4"/>
        <v>4.43</v>
      </c>
      <c r="M55" s="43">
        <v>53</v>
      </c>
      <c r="N55" t="s">
        <v>152</v>
      </c>
      <c r="O55" s="1">
        <v>3</v>
      </c>
      <c r="P55" s="1">
        <v>3</v>
      </c>
    </row>
    <row r="56" spans="1:16" x14ac:dyDescent="0.2">
      <c r="A56" s="1">
        <v>54</v>
      </c>
      <c r="B56" t="str">
        <f t="shared" si="1"/>
        <v>Clear_Ck_S030</v>
      </c>
      <c r="C56" s="45">
        <f t="shared" si="2"/>
        <v>3</v>
      </c>
      <c r="D56" s="45">
        <f t="shared" si="3"/>
        <v>4</v>
      </c>
      <c r="E56" s="56">
        <f>VLOOKUP(B56,'WHA Lag Times'!$B$5:$C$293,2,FALSE)</f>
        <v>2.0299999999999998</v>
      </c>
      <c r="F56" s="57">
        <f>ROUND(VLOOKUP($C56,Lag_Time_Ratios!$Q$7:$S$107,2,FALSE),3)</f>
        <v>0.98599999999999999</v>
      </c>
      <c r="G56" s="56">
        <f t="shared" si="0"/>
        <v>2.06</v>
      </c>
      <c r="H56" s="85">
        <f t="shared" si="4"/>
        <v>2.0205651999999996</v>
      </c>
      <c r="M56" s="43">
        <v>54</v>
      </c>
      <c r="N56" t="s">
        <v>153</v>
      </c>
      <c r="O56" s="1">
        <v>3</v>
      </c>
      <c r="P56" s="1">
        <v>4</v>
      </c>
    </row>
    <row r="57" spans="1:16" x14ac:dyDescent="0.2">
      <c r="A57" s="1">
        <v>55</v>
      </c>
      <c r="B57" t="str">
        <f t="shared" si="1"/>
        <v>Clear_Ck_S040</v>
      </c>
      <c r="C57" s="45">
        <f t="shared" si="2"/>
        <v>9</v>
      </c>
      <c r="D57" s="45">
        <f t="shared" si="3"/>
        <v>19</v>
      </c>
      <c r="E57" s="56">
        <f>VLOOKUP(B57,'WHA Lag Times'!$B$5:$C$293,2,FALSE)</f>
        <v>3.87</v>
      </c>
      <c r="F57" s="57">
        <f>ROUND(VLOOKUP($C57,Lag_Time_Ratios!$Q$7:$S$107,2,FALSE),3)</f>
        <v>0.95899999999999996</v>
      </c>
      <c r="G57" s="56">
        <f t="shared" si="0"/>
        <v>4.04</v>
      </c>
      <c r="H57" s="85">
        <f t="shared" si="4"/>
        <v>3.684968</v>
      </c>
      <c r="M57" s="43">
        <v>55</v>
      </c>
      <c r="N57" t="s">
        <v>154</v>
      </c>
      <c r="O57" s="1">
        <v>9</v>
      </c>
      <c r="P57" s="1">
        <v>19</v>
      </c>
    </row>
    <row r="58" spans="1:16" x14ac:dyDescent="0.2">
      <c r="A58" s="1">
        <v>56</v>
      </c>
      <c r="B58" t="str">
        <f t="shared" si="1"/>
        <v>Clear_Ck_S050</v>
      </c>
      <c r="C58" s="45">
        <f t="shared" si="2"/>
        <v>1</v>
      </c>
      <c r="D58" s="45">
        <f t="shared" si="3"/>
        <v>20</v>
      </c>
      <c r="E58" s="56">
        <f>VLOOKUP(B58,'WHA Lag Times'!$B$5:$C$293,2,FALSE)</f>
        <v>6.2</v>
      </c>
      <c r="F58" s="57">
        <f>ROUND(VLOOKUP($C58,Lag_Time_Ratios!$Q$7:$S$107,2,FALSE),3)</f>
        <v>0.995</v>
      </c>
      <c r="G58" s="56">
        <f t="shared" si="0"/>
        <v>6.23</v>
      </c>
      <c r="H58" s="85">
        <f t="shared" si="4"/>
        <v>5.6578654000000004</v>
      </c>
      <c r="M58" s="43">
        <v>56</v>
      </c>
      <c r="N58" t="s">
        <v>155</v>
      </c>
      <c r="O58" s="1">
        <v>1</v>
      </c>
      <c r="P58" s="1">
        <v>20</v>
      </c>
    </row>
    <row r="59" spans="1:16" x14ac:dyDescent="0.2">
      <c r="A59" s="1">
        <v>57</v>
      </c>
      <c r="B59" t="str">
        <f t="shared" si="1"/>
        <v>Clear_Ck_S060</v>
      </c>
      <c r="C59" s="45">
        <f t="shared" si="2"/>
        <v>16</v>
      </c>
      <c r="D59" s="45">
        <f t="shared" si="3"/>
        <v>22</v>
      </c>
      <c r="E59" s="56">
        <f>VLOOKUP(B59,'WHA Lag Times'!$B$5:$C$293,2,FALSE)</f>
        <v>1.1499999999999999</v>
      </c>
      <c r="F59" s="57">
        <f>ROUND(VLOOKUP($C59,Lag_Time_Ratios!$Q$7:$S$107,2,FALSE),3)</f>
        <v>0.92700000000000005</v>
      </c>
      <c r="G59" s="56">
        <f t="shared" si="0"/>
        <v>1.24</v>
      </c>
      <c r="H59" s="85">
        <f t="shared" si="4"/>
        <v>1.1159247999999999</v>
      </c>
      <c r="M59" s="43">
        <v>57</v>
      </c>
      <c r="N59" t="s">
        <v>157</v>
      </c>
      <c r="O59" s="1">
        <v>16</v>
      </c>
      <c r="P59" s="1">
        <v>22</v>
      </c>
    </row>
    <row r="60" spans="1:16" x14ac:dyDescent="0.2">
      <c r="A60" s="1">
        <v>58</v>
      </c>
      <c r="B60" t="str">
        <f t="shared" si="1"/>
        <v>Clear_Ck_S070</v>
      </c>
      <c r="C60" s="45">
        <f t="shared" si="2"/>
        <v>3</v>
      </c>
      <c r="D60" s="45">
        <f t="shared" si="3"/>
        <v>21</v>
      </c>
      <c r="E60" s="56">
        <f>VLOOKUP(B60,'WHA Lag Times'!$B$5:$C$293,2,FALSE)</f>
        <v>3.7</v>
      </c>
      <c r="F60" s="57">
        <f>ROUND(VLOOKUP($C60,Lag_Time_Ratios!$Q$7:$S$107,2,FALSE),3)</f>
        <v>0.98599999999999999</v>
      </c>
      <c r="G60" s="56">
        <f t="shared" si="0"/>
        <v>3.75</v>
      </c>
      <c r="H60" s="85">
        <f t="shared" si="4"/>
        <v>3.3908500000000004</v>
      </c>
      <c r="M60" s="43">
        <v>58</v>
      </c>
      <c r="N60" t="s">
        <v>156</v>
      </c>
      <c r="O60" s="1">
        <v>3</v>
      </c>
      <c r="P60" s="1">
        <v>21</v>
      </c>
    </row>
    <row r="61" spans="1:16" x14ac:dyDescent="0.2">
      <c r="A61" s="1">
        <v>59</v>
      </c>
      <c r="B61" t="str">
        <f t="shared" si="1"/>
        <v>Clear_Ck_S080</v>
      </c>
      <c r="C61" s="45">
        <f t="shared" si="2"/>
        <v>29</v>
      </c>
      <c r="D61" s="45">
        <f t="shared" si="3"/>
        <v>35</v>
      </c>
      <c r="E61" s="56">
        <f>VLOOKUP(B61,'WHA Lag Times'!$B$5:$C$293,2,FALSE)</f>
        <v>8.1300000000000008</v>
      </c>
      <c r="F61" s="57">
        <f>ROUND(VLOOKUP($C61,Lag_Time_Ratios!$Q$7:$S$107,2,FALSE),3)</f>
        <v>0.86699999999999999</v>
      </c>
      <c r="G61" s="56">
        <f t="shared" si="0"/>
        <v>9.3800000000000008</v>
      </c>
      <c r="H61" s="85">
        <f t="shared" si="4"/>
        <v>7.8722376000000009</v>
      </c>
      <c r="M61" s="43">
        <v>59</v>
      </c>
      <c r="N61" t="s">
        <v>158</v>
      </c>
      <c r="O61" s="1">
        <v>29</v>
      </c>
      <c r="P61" s="1">
        <v>35</v>
      </c>
    </row>
    <row r="62" spans="1:16" x14ac:dyDescent="0.2">
      <c r="A62" s="1">
        <v>60</v>
      </c>
      <c r="B62" t="str">
        <f t="shared" si="1"/>
        <v>Clear_Ck_S090</v>
      </c>
      <c r="C62" s="45">
        <f t="shared" si="2"/>
        <v>18</v>
      </c>
      <c r="D62" s="45">
        <f t="shared" si="3"/>
        <v>51</v>
      </c>
      <c r="E62" s="56">
        <f>VLOOKUP(B62,'WHA Lag Times'!$B$5:$C$293,2,FALSE)</f>
        <v>6.95</v>
      </c>
      <c r="F62" s="57">
        <f>ROUND(VLOOKUP($C62,Lag_Time_Ratios!$Q$7:$S$107,2,FALSE),3)</f>
        <v>0.91800000000000004</v>
      </c>
      <c r="G62" s="56">
        <f t="shared" si="0"/>
        <v>7.57</v>
      </c>
      <c r="H62" s="85">
        <f t="shared" si="4"/>
        <v>5.8058702000000002</v>
      </c>
      <c r="M62" s="43">
        <v>60</v>
      </c>
      <c r="N62" t="s">
        <v>159</v>
      </c>
      <c r="O62" s="1">
        <v>18</v>
      </c>
      <c r="P62" s="1">
        <v>51</v>
      </c>
    </row>
    <row r="63" spans="1:16" x14ac:dyDescent="0.2">
      <c r="A63" s="1">
        <v>61</v>
      </c>
      <c r="B63" t="str">
        <f t="shared" si="1"/>
        <v>Clear_Ck_S100</v>
      </c>
      <c r="C63" s="45">
        <f t="shared" si="2"/>
        <v>36</v>
      </c>
      <c r="D63" s="45">
        <f t="shared" si="3"/>
        <v>59</v>
      </c>
      <c r="E63" s="56">
        <f>VLOOKUP(B63,'WHA Lag Times'!$B$5:$C$293,2,FALSE)</f>
        <v>4.18</v>
      </c>
      <c r="F63" s="57">
        <f>ROUND(VLOOKUP($C63,Lag_Time_Ratios!$Q$7:$S$107,2,FALSE),3)</f>
        <v>0.83499999999999996</v>
      </c>
      <c r="G63" s="56">
        <f t="shared" si="0"/>
        <v>5.01</v>
      </c>
      <c r="H63" s="85">
        <f t="shared" si="4"/>
        <v>3.6522465999999998</v>
      </c>
      <c r="M63" s="43">
        <v>61</v>
      </c>
      <c r="N63" t="s">
        <v>161</v>
      </c>
      <c r="O63" s="1">
        <v>36</v>
      </c>
      <c r="P63" s="1">
        <v>59</v>
      </c>
    </row>
    <row r="64" spans="1:16" x14ac:dyDescent="0.2">
      <c r="A64" s="1">
        <v>62</v>
      </c>
      <c r="B64" t="str">
        <f t="shared" si="1"/>
        <v>Clear_Ck_S110</v>
      </c>
      <c r="C64" s="45">
        <f t="shared" si="2"/>
        <v>36</v>
      </c>
      <c r="D64" s="45">
        <f t="shared" si="3"/>
        <v>62</v>
      </c>
      <c r="E64" s="56">
        <f>VLOOKUP(B64,'WHA Lag Times'!$B$5:$C$293,2,FALSE)</f>
        <v>3.77</v>
      </c>
      <c r="F64" s="57">
        <f>ROUND(VLOOKUP($C64,Lag_Time_Ratios!$Q$7:$S$107,2,FALSE),3)</f>
        <v>0.83499999999999996</v>
      </c>
      <c r="G64" s="56">
        <f t="shared" si="0"/>
        <v>4.51</v>
      </c>
      <c r="H64" s="85">
        <f t="shared" si="4"/>
        <v>3.2329492000000002</v>
      </c>
      <c r="M64" s="43">
        <v>62</v>
      </c>
      <c r="N64" t="s">
        <v>160</v>
      </c>
      <c r="O64" s="1">
        <v>36</v>
      </c>
      <c r="P64" s="1">
        <v>62</v>
      </c>
    </row>
    <row r="65" spans="1:16" x14ac:dyDescent="0.2">
      <c r="A65" s="1">
        <v>63</v>
      </c>
      <c r="B65" t="str">
        <f t="shared" si="1"/>
        <v>Clear_Ck_S120</v>
      </c>
      <c r="C65" s="45">
        <f t="shared" si="2"/>
        <v>31</v>
      </c>
      <c r="D65" s="45">
        <f t="shared" si="3"/>
        <v>80</v>
      </c>
      <c r="E65" s="56">
        <f>VLOOKUP(B65,'WHA Lag Times'!$B$5:$C$293,2,FALSE)</f>
        <v>5.6</v>
      </c>
      <c r="F65" s="57">
        <f>ROUND(VLOOKUP($C65,Lag_Time_Ratios!$Q$7:$S$107,2,FALSE),3)</f>
        <v>0.85799999999999998</v>
      </c>
      <c r="G65" s="56">
        <f t="shared" si="0"/>
        <v>6.53</v>
      </c>
      <c r="H65" s="85">
        <f t="shared" si="4"/>
        <v>4.1345373999999993</v>
      </c>
      <c r="M65" s="43">
        <v>63</v>
      </c>
      <c r="N65" t="s">
        <v>190</v>
      </c>
      <c r="O65" s="1">
        <v>31</v>
      </c>
      <c r="P65" s="1">
        <v>80</v>
      </c>
    </row>
    <row r="66" spans="1:16" x14ac:dyDescent="0.2">
      <c r="A66" s="1">
        <v>64</v>
      </c>
      <c r="B66" t="str">
        <f t="shared" si="1"/>
        <v>Clear_Fork_S010</v>
      </c>
      <c r="C66" s="45">
        <f t="shared" si="2"/>
        <v>42</v>
      </c>
      <c r="D66" s="45">
        <f t="shared" si="3"/>
        <v>61</v>
      </c>
      <c r="E66" s="56">
        <f>VLOOKUP(B66,'WHA Lag Times'!$B$5:$C$293,2,FALSE)</f>
        <v>11</v>
      </c>
      <c r="F66" s="57">
        <f>ROUND(VLOOKUP($C66,Lag_Time_Ratios!$Q$7:$S$107,2,FALSE),3)</f>
        <v>0.80800000000000005</v>
      </c>
      <c r="G66" s="56">
        <f t="shared" si="0"/>
        <v>13.61</v>
      </c>
      <c r="H66" s="85">
        <f t="shared" si="4"/>
        <v>9.8156578000000003</v>
      </c>
      <c r="M66" s="43">
        <v>64</v>
      </c>
      <c r="N66" t="s">
        <v>111</v>
      </c>
      <c r="O66" s="1">
        <v>42</v>
      </c>
      <c r="P66" s="1">
        <v>61</v>
      </c>
    </row>
    <row r="67" spans="1:16" x14ac:dyDescent="0.2">
      <c r="A67" s="1">
        <v>65</v>
      </c>
      <c r="B67" t="str">
        <f t="shared" si="1"/>
        <v>Clear_Fork_S020</v>
      </c>
      <c r="C67" s="45">
        <f t="shared" si="2"/>
        <v>36</v>
      </c>
      <c r="D67" s="45">
        <f t="shared" si="3"/>
        <v>50</v>
      </c>
      <c r="E67" s="56">
        <f>VLOOKUP(B67,'WHA Lag Times'!$B$5:$C$293,2,FALSE)</f>
        <v>2.9</v>
      </c>
      <c r="F67" s="57">
        <f>ROUND(VLOOKUP($C67,Lag_Time_Ratios!$Q$7:$S$107,2,FALSE),3)</f>
        <v>0.83499999999999996</v>
      </c>
      <c r="G67" s="56">
        <f t="shared" ref="G67:G130" si="5">ROUND(E67/F67,2)</f>
        <v>3.47</v>
      </c>
      <c r="H67" s="85">
        <f t="shared" ref="H67:H130" si="6">E67-(0.00458*G67)*(D67-C67)</f>
        <v>2.6775036000000001</v>
      </c>
      <c r="M67" s="43">
        <v>65</v>
      </c>
      <c r="N67" t="s">
        <v>116</v>
      </c>
      <c r="O67" s="1">
        <v>36</v>
      </c>
      <c r="P67" s="1">
        <v>50</v>
      </c>
    </row>
    <row r="68" spans="1:16" x14ac:dyDescent="0.2">
      <c r="A68" s="1">
        <v>66</v>
      </c>
      <c r="B68" t="str">
        <f t="shared" ref="B68:B131" si="7">N68</f>
        <v>Clear_Fork_S030</v>
      </c>
      <c r="C68" s="45">
        <f t="shared" ref="C68:C131" si="8">O68</f>
        <v>50</v>
      </c>
      <c r="D68" s="45">
        <f t="shared" ref="D68:D131" si="9">P68</f>
        <v>68</v>
      </c>
      <c r="E68" s="56">
        <f>VLOOKUP(B68,'WHA Lag Times'!$B$5:$C$293,2,FALSE)</f>
        <v>0.9</v>
      </c>
      <c r="F68" s="57">
        <f>ROUND(VLOOKUP($C68,Lag_Time_Ratios!$Q$7:$S$107,2,FALSE),3)</f>
        <v>0.77100000000000002</v>
      </c>
      <c r="G68" s="56">
        <f t="shared" si="5"/>
        <v>1.17</v>
      </c>
      <c r="H68" s="85">
        <f t="shared" si="6"/>
        <v>0.80354520000000007</v>
      </c>
      <c r="M68" s="43">
        <v>66</v>
      </c>
      <c r="N68" t="s">
        <v>119</v>
      </c>
      <c r="O68" s="1">
        <v>50</v>
      </c>
      <c r="P68" s="1">
        <v>68</v>
      </c>
    </row>
    <row r="69" spans="1:16" x14ac:dyDescent="0.2">
      <c r="A69" s="1">
        <v>67</v>
      </c>
      <c r="B69" t="str">
        <f t="shared" si="7"/>
        <v>Clear_Fork_S040</v>
      </c>
      <c r="C69" s="45">
        <f t="shared" si="8"/>
        <v>68</v>
      </c>
      <c r="D69" s="45">
        <f t="shared" si="9"/>
        <v>82</v>
      </c>
      <c r="E69" s="56">
        <f>VLOOKUP(B69,'WHA Lag Times'!$B$5:$C$293,2,FALSE)</f>
        <v>1.6</v>
      </c>
      <c r="F69" s="57">
        <f>ROUND(VLOOKUP($C69,Lag_Time_Ratios!$Q$7:$S$107,2,FALSE),3)</f>
        <v>0.68799999999999994</v>
      </c>
      <c r="G69" s="56">
        <f t="shared" si="5"/>
        <v>2.33</v>
      </c>
      <c r="H69" s="85">
        <f t="shared" si="6"/>
        <v>1.4506004000000001</v>
      </c>
      <c r="M69" s="43">
        <v>67</v>
      </c>
      <c r="N69" t="s">
        <v>120</v>
      </c>
      <c r="O69" s="1">
        <v>68</v>
      </c>
      <c r="P69" s="1">
        <v>82</v>
      </c>
    </row>
    <row r="70" spans="1:16" x14ac:dyDescent="0.2">
      <c r="A70" s="1">
        <v>68</v>
      </c>
      <c r="B70" t="str">
        <f t="shared" si="7"/>
        <v>Clear_Fork_S050</v>
      </c>
      <c r="C70" s="45">
        <f t="shared" si="8"/>
        <v>68</v>
      </c>
      <c r="D70" s="45">
        <f t="shared" si="9"/>
        <v>74</v>
      </c>
      <c r="E70" s="56">
        <f>VLOOKUP(B70,'WHA Lag Times'!$B$5:$C$293,2,FALSE)</f>
        <v>1.2</v>
      </c>
      <c r="F70" s="57">
        <f>ROUND(VLOOKUP($C70,Lag_Time_Ratios!$Q$7:$S$107,2,FALSE),3)</f>
        <v>0.68799999999999994</v>
      </c>
      <c r="G70" s="56">
        <f t="shared" si="5"/>
        <v>1.74</v>
      </c>
      <c r="H70" s="85">
        <f t="shared" si="6"/>
        <v>1.1521847999999999</v>
      </c>
      <c r="M70" s="43">
        <v>68</v>
      </c>
      <c r="N70" t="s">
        <v>122</v>
      </c>
      <c r="O70" s="1">
        <v>68</v>
      </c>
      <c r="P70" s="1">
        <v>74</v>
      </c>
    </row>
    <row r="71" spans="1:16" x14ac:dyDescent="0.2">
      <c r="A71" s="1">
        <v>69</v>
      </c>
      <c r="B71" t="str">
        <f t="shared" si="7"/>
        <v>Denton_Ck_S010</v>
      </c>
      <c r="C71" s="45">
        <f t="shared" si="8"/>
        <v>2</v>
      </c>
      <c r="D71" s="45">
        <f t="shared" si="9"/>
        <v>2</v>
      </c>
      <c r="E71" s="56">
        <f>VLOOKUP(B71,'WHA Lag Times'!$B$5:$C$293,2,FALSE)</f>
        <v>7</v>
      </c>
      <c r="F71" s="57">
        <f>ROUND(VLOOKUP($C71,Lag_Time_Ratios!$Q$7:$S$107,2,FALSE),3)</f>
        <v>0.99099999999999999</v>
      </c>
      <c r="G71" s="56">
        <f t="shared" si="5"/>
        <v>7.06</v>
      </c>
      <c r="H71" s="85">
        <f t="shared" si="6"/>
        <v>7</v>
      </c>
      <c r="M71" s="43">
        <v>69</v>
      </c>
      <c r="N71" t="s">
        <v>210</v>
      </c>
      <c r="O71" s="1">
        <v>2</v>
      </c>
      <c r="P71" s="1">
        <v>2</v>
      </c>
    </row>
    <row r="72" spans="1:16" x14ac:dyDescent="0.2">
      <c r="A72" s="1">
        <v>70</v>
      </c>
      <c r="B72" t="str">
        <f t="shared" si="7"/>
        <v>Denton_Ck_S020</v>
      </c>
      <c r="C72" s="45">
        <f t="shared" si="8"/>
        <v>15</v>
      </c>
      <c r="D72" s="45">
        <f t="shared" si="9"/>
        <v>20</v>
      </c>
      <c r="E72" s="56">
        <f>VLOOKUP(B72,'WHA Lag Times'!$B$5:$C$293,2,FALSE)</f>
        <v>7</v>
      </c>
      <c r="F72" s="57">
        <f>ROUND(VLOOKUP($C72,Lag_Time_Ratios!$Q$7:$S$107,2,FALSE),3)</f>
        <v>0.93100000000000005</v>
      </c>
      <c r="G72" s="56">
        <f t="shared" si="5"/>
        <v>7.52</v>
      </c>
      <c r="H72" s="85">
        <f t="shared" si="6"/>
        <v>6.8277919999999996</v>
      </c>
      <c r="M72" s="43">
        <v>70</v>
      </c>
      <c r="N72" t="s">
        <v>211</v>
      </c>
      <c r="O72" s="1">
        <v>15</v>
      </c>
      <c r="P72" s="1">
        <v>20</v>
      </c>
    </row>
    <row r="73" spans="1:16" x14ac:dyDescent="0.2">
      <c r="A73" s="1">
        <v>71</v>
      </c>
      <c r="B73" t="str">
        <f t="shared" si="7"/>
        <v>Denton_Ck_S030</v>
      </c>
      <c r="C73" s="45">
        <f t="shared" si="8"/>
        <v>19</v>
      </c>
      <c r="D73" s="45">
        <f t="shared" si="9"/>
        <v>51</v>
      </c>
      <c r="E73" s="56">
        <f>VLOOKUP(B73,'WHA Lag Times'!$B$5:$C$293,2,FALSE)</f>
        <v>3.96</v>
      </c>
      <c r="F73" s="57">
        <f>ROUND(VLOOKUP($C73,Lag_Time_Ratios!$Q$7:$S$107,2,FALSE),3)</f>
        <v>0.91300000000000003</v>
      </c>
      <c r="G73" s="56">
        <f t="shared" si="5"/>
        <v>4.34</v>
      </c>
      <c r="H73" s="85">
        <f t="shared" si="6"/>
        <v>3.3239296</v>
      </c>
      <c r="M73" s="43">
        <v>71</v>
      </c>
      <c r="N73" t="s">
        <v>212</v>
      </c>
      <c r="O73" s="1">
        <v>19</v>
      </c>
      <c r="P73" s="1">
        <v>51</v>
      </c>
    </row>
    <row r="74" spans="1:16" x14ac:dyDescent="0.2">
      <c r="A74" s="1">
        <v>72</v>
      </c>
      <c r="B74" t="str">
        <f t="shared" si="7"/>
        <v>Denton_Ck_S040</v>
      </c>
      <c r="C74" s="45">
        <f t="shared" si="8"/>
        <v>26</v>
      </c>
      <c r="D74" s="45">
        <f t="shared" si="9"/>
        <v>28</v>
      </c>
      <c r="E74" s="56">
        <f>VLOOKUP(B74,'WHA Lag Times'!$B$5:$C$293,2,FALSE)</f>
        <v>4.55</v>
      </c>
      <c r="F74" s="57">
        <f>ROUND(VLOOKUP($C74,Lag_Time_Ratios!$Q$7:$S$107,2,FALSE),3)</f>
        <v>0.88100000000000001</v>
      </c>
      <c r="G74" s="56">
        <f t="shared" si="5"/>
        <v>5.16</v>
      </c>
      <c r="H74" s="85">
        <f t="shared" si="6"/>
        <v>4.5027343999999996</v>
      </c>
      <c r="M74" s="43">
        <v>72</v>
      </c>
      <c r="N74" t="s">
        <v>213</v>
      </c>
      <c r="O74" s="1">
        <v>26</v>
      </c>
      <c r="P74" s="1">
        <v>28</v>
      </c>
    </row>
    <row r="75" spans="1:16" x14ac:dyDescent="0.2">
      <c r="A75" s="1">
        <v>73</v>
      </c>
      <c r="B75" t="str">
        <f t="shared" si="7"/>
        <v>Denton_Ck_S050</v>
      </c>
      <c r="C75" s="45">
        <f t="shared" si="8"/>
        <v>30</v>
      </c>
      <c r="D75" s="45">
        <f t="shared" si="9"/>
        <v>54</v>
      </c>
      <c r="E75" s="56">
        <f>VLOOKUP(B75,'WHA Lag Times'!$B$5:$C$293,2,FALSE)</f>
        <v>4.9000000000000004</v>
      </c>
      <c r="F75" s="57">
        <f>ROUND(VLOOKUP($C75,Lag_Time_Ratios!$Q$7:$S$107,2,FALSE),3)</f>
        <v>0.86299999999999999</v>
      </c>
      <c r="G75" s="56">
        <f t="shared" si="5"/>
        <v>5.68</v>
      </c>
      <c r="H75" s="85">
        <f t="shared" si="6"/>
        <v>4.2756544000000005</v>
      </c>
      <c r="M75" s="43">
        <v>73</v>
      </c>
      <c r="N75" t="s">
        <v>214</v>
      </c>
      <c r="O75" s="1">
        <v>30</v>
      </c>
      <c r="P75" s="1">
        <v>54</v>
      </c>
    </row>
    <row r="76" spans="1:16" x14ac:dyDescent="0.2">
      <c r="A76" s="1">
        <v>74</v>
      </c>
      <c r="B76" t="str">
        <f t="shared" si="7"/>
        <v>Denton_Ck_S060</v>
      </c>
      <c r="C76" s="45">
        <f t="shared" si="8"/>
        <v>29</v>
      </c>
      <c r="D76" s="45">
        <f t="shared" si="9"/>
        <v>63</v>
      </c>
      <c r="E76" s="56">
        <f>VLOOKUP(B76,'WHA Lag Times'!$B$5:$C$293,2,FALSE)</f>
        <v>5.25</v>
      </c>
      <c r="F76" s="57">
        <f>ROUND(VLOOKUP($C76,Lag_Time_Ratios!$Q$7:$S$107,2,FALSE),3)</f>
        <v>0.86699999999999999</v>
      </c>
      <c r="G76" s="56">
        <f t="shared" si="5"/>
        <v>6.06</v>
      </c>
      <c r="H76" s="85">
        <f t="shared" si="6"/>
        <v>4.3063368000000004</v>
      </c>
      <c r="M76" s="43">
        <v>74</v>
      </c>
      <c r="N76" t="s">
        <v>217</v>
      </c>
      <c r="O76" s="1">
        <v>29</v>
      </c>
      <c r="P76" s="1">
        <v>63</v>
      </c>
    </row>
    <row r="77" spans="1:16" x14ac:dyDescent="0.2">
      <c r="A77" s="1">
        <v>75</v>
      </c>
      <c r="B77" t="str">
        <f t="shared" si="7"/>
        <v>Denton_Ck_S070</v>
      </c>
      <c r="C77" s="45">
        <f t="shared" si="8"/>
        <v>29</v>
      </c>
      <c r="D77" s="45">
        <f t="shared" si="9"/>
        <v>69</v>
      </c>
      <c r="E77" s="56">
        <f>VLOOKUP(B77,'WHA Lag Times'!$B$5:$C$293,2,FALSE)</f>
        <v>7.12</v>
      </c>
      <c r="F77" s="57">
        <f>ROUND(VLOOKUP($C77,Lag_Time_Ratios!$Q$7:$S$107,2,FALSE),3)</f>
        <v>0.86699999999999999</v>
      </c>
      <c r="G77" s="56">
        <f t="shared" si="5"/>
        <v>8.2100000000000009</v>
      </c>
      <c r="H77" s="85">
        <f t="shared" si="6"/>
        <v>5.6159280000000003</v>
      </c>
      <c r="M77" s="43">
        <v>75</v>
      </c>
      <c r="N77" t="s">
        <v>216</v>
      </c>
      <c r="O77" s="1">
        <v>29</v>
      </c>
      <c r="P77" s="1">
        <v>69</v>
      </c>
    </row>
    <row r="78" spans="1:16" x14ac:dyDescent="0.2">
      <c r="A78" s="1">
        <v>76</v>
      </c>
      <c r="B78" t="str">
        <f t="shared" si="7"/>
        <v>Denton_Ck_S080</v>
      </c>
      <c r="C78" s="45">
        <f t="shared" si="8"/>
        <v>53</v>
      </c>
      <c r="D78" s="45">
        <f t="shared" si="9"/>
        <v>70</v>
      </c>
      <c r="E78" s="56">
        <f>VLOOKUP(B78,'WHA Lag Times'!$B$5:$C$293,2,FALSE)</f>
        <v>4.5599999999999996</v>
      </c>
      <c r="F78" s="57">
        <f>ROUND(VLOOKUP($C78,Lag_Time_Ratios!$Q$7:$S$107,2,FALSE),3)</f>
        <v>0.75700000000000001</v>
      </c>
      <c r="G78" s="56">
        <f t="shared" si="5"/>
        <v>6.02</v>
      </c>
      <c r="H78" s="85">
        <f t="shared" si="6"/>
        <v>4.0912828000000001</v>
      </c>
      <c r="M78" s="43">
        <v>76</v>
      </c>
      <c r="N78" t="s">
        <v>218</v>
      </c>
      <c r="O78" s="1">
        <v>53</v>
      </c>
      <c r="P78" s="1">
        <v>70</v>
      </c>
    </row>
    <row r="79" spans="1:16" x14ac:dyDescent="0.2">
      <c r="A79" s="1">
        <v>77</v>
      </c>
      <c r="B79" t="str">
        <f t="shared" si="7"/>
        <v>Doe_Branch_S010</v>
      </c>
      <c r="C79" s="45">
        <f t="shared" si="8"/>
        <v>22</v>
      </c>
      <c r="D79" s="45">
        <f t="shared" si="9"/>
        <v>72</v>
      </c>
      <c r="E79" s="56">
        <f>VLOOKUP(B79,'WHA Lag Times'!$B$5:$C$293,2,FALSE)</f>
        <v>5.21</v>
      </c>
      <c r="F79" s="57">
        <f>ROUND(VLOOKUP($C79,Lag_Time_Ratios!$Q$7:$S$107,2,FALSE),3)</f>
        <v>0.89900000000000002</v>
      </c>
      <c r="G79" s="56">
        <f t="shared" si="5"/>
        <v>5.8</v>
      </c>
      <c r="H79" s="85">
        <f t="shared" si="6"/>
        <v>3.8818000000000001</v>
      </c>
      <c r="M79" s="43">
        <v>77</v>
      </c>
      <c r="N79" t="s">
        <v>195</v>
      </c>
      <c r="O79" s="1">
        <v>22</v>
      </c>
      <c r="P79" s="1">
        <v>72</v>
      </c>
    </row>
    <row r="80" spans="1:16" x14ac:dyDescent="0.2">
      <c r="A80" s="1">
        <v>78</v>
      </c>
      <c r="B80" t="str">
        <f t="shared" si="7"/>
        <v>Doe_Branch_S020</v>
      </c>
      <c r="C80" s="45">
        <f t="shared" si="8"/>
        <v>33</v>
      </c>
      <c r="D80" s="45">
        <f t="shared" si="9"/>
        <v>67</v>
      </c>
      <c r="E80" s="56">
        <f>VLOOKUP(B80,'WHA Lag Times'!$B$5:$C$293,2,FALSE)</f>
        <v>4.4800000000000004</v>
      </c>
      <c r="F80" s="57">
        <f>ROUND(VLOOKUP($C80,Lag_Time_Ratios!$Q$7:$S$107,2,FALSE),3)</f>
        <v>0.84899999999999998</v>
      </c>
      <c r="G80" s="56">
        <f t="shared" si="5"/>
        <v>5.28</v>
      </c>
      <c r="H80" s="85">
        <f t="shared" si="6"/>
        <v>3.6577984000000003</v>
      </c>
      <c r="M80" s="43">
        <v>78</v>
      </c>
      <c r="N80" t="s">
        <v>196</v>
      </c>
      <c r="O80" s="1">
        <v>33</v>
      </c>
      <c r="P80" s="1">
        <v>67</v>
      </c>
    </row>
    <row r="81" spans="1:16" x14ac:dyDescent="0.2">
      <c r="A81" s="1">
        <v>79</v>
      </c>
      <c r="B81" t="str">
        <f t="shared" si="7"/>
        <v>Dry_Ck_S010</v>
      </c>
      <c r="C81" s="45">
        <f t="shared" si="8"/>
        <v>44</v>
      </c>
      <c r="D81" s="45">
        <f t="shared" si="9"/>
        <v>46</v>
      </c>
      <c r="E81" s="56">
        <f>VLOOKUP(B81,'WHA Lag Times'!$B$5:$C$293,2,FALSE)</f>
        <v>5.7</v>
      </c>
      <c r="F81" s="57">
        <f>ROUND(VLOOKUP($C81,Lag_Time_Ratios!$Q$7:$S$107,2,FALSE),3)</f>
        <v>0.79800000000000004</v>
      </c>
      <c r="G81" s="56">
        <f t="shared" si="5"/>
        <v>7.14</v>
      </c>
      <c r="H81" s="85">
        <f t="shared" si="6"/>
        <v>5.6345976000000002</v>
      </c>
      <c r="M81" s="43">
        <v>79</v>
      </c>
      <c r="N81" t="s">
        <v>76</v>
      </c>
      <c r="O81" s="1">
        <v>44</v>
      </c>
      <c r="P81" s="1">
        <v>46</v>
      </c>
    </row>
    <row r="82" spans="1:16" x14ac:dyDescent="0.2">
      <c r="A82" s="1">
        <v>80</v>
      </c>
      <c r="B82" t="str">
        <f t="shared" si="7"/>
        <v>Eagle_Mountain_S010</v>
      </c>
      <c r="C82" s="45">
        <f t="shared" si="8"/>
        <v>39</v>
      </c>
      <c r="D82" s="45">
        <f t="shared" si="9"/>
        <v>69</v>
      </c>
      <c r="E82" s="56">
        <f>VLOOKUP(B82,'WHA Lag Times'!$B$5:$C$293,2,FALSE)</f>
        <v>3.9</v>
      </c>
      <c r="F82" s="57">
        <f>ROUND(VLOOKUP($C82,Lag_Time_Ratios!$Q$7:$S$107,2,FALSE),3)</f>
        <v>0.82099999999999995</v>
      </c>
      <c r="G82" s="56">
        <f t="shared" si="5"/>
        <v>4.75</v>
      </c>
      <c r="H82" s="85">
        <f t="shared" si="6"/>
        <v>3.24735</v>
      </c>
      <c r="M82" s="43">
        <v>80</v>
      </c>
      <c r="N82" t="s">
        <v>98</v>
      </c>
      <c r="O82" s="1">
        <v>39</v>
      </c>
      <c r="P82" s="1">
        <v>69</v>
      </c>
    </row>
    <row r="83" spans="1:16" x14ac:dyDescent="0.2">
      <c r="A83" s="1">
        <v>81</v>
      </c>
      <c r="B83" t="str">
        <f t="shared" si="7"/>
        <v>Eagle_Mountain_S020</v>
      </c>
      <c r="C83" s="45">
        <f t="shared" si="8"/>
        <v>25</v>
      </c>
      <c r="D83" s="45">
        <f t="shared" si="9"/>
        <v>66</v>
      </c>
      <c r="E83" s="56">
        <f>VLOOKUP(B83,'WHA Lag Times'!$B$5:$C$293,2,FALSE)</f>
        <v>3.3</v>
      </c>
      <c r="F83" s="57">
        <f>ROUND(VLOOKUP($C83,Lag_Time_Ratios!$Q$7:$S$107,2,FALSE),3)</f>
        <v>0.88500000000000001</v>
      </c>
      <c r="G83" s="56">
        <f t="shared" si="5"/>
        <v>3.73</v>
      </c>
      <c r="H83" s="85">
        <f t="shared" si="6"/>
        <v>2.5995805999999999</v>
      </c>
      <c r="M83" s="43">
        <v>81</v>
      </c>
      <c r="N83" t="s">
        <v>99</v>
      </c>
      <c r="O83" s="1">
        <v>25</v>
      </c>
      <c r="P83" s="1">
        <v>66</v>
      </c>
    </row>
    <row r="84" spans="1:16" x14ac:dyDescent="0.2">
      <c r="A84" s="1">
        <v>82</v>
      </c>
      <c r="B84" t="str">
        <f t="shared" si="7"/>
        <v>Eagle_Mountain_S030</v>
      </c>
      <c r="C84" s="45">
        <f t="shared" si="8"/>
        <v>51</v>
      </c>
      <c r="D84" s="45">
        <f t="shared" si="9"/>
        <v>62</v>
      </c>
      <c r="E84" s="56">
        <f>VLOOKUP(B84,'WHA Lag Times'!$B$5:$C$293,2,FALSE)</f>
        <v>3.4</v>
      </c>
      <c r="F84" s="57">
        <f>ROUND(VLOOKUP($C84,Lag_Time_Ratios!$Q$7:$S$107,2,FALSE),3)</f>
        <v>0.76600000000000001</v>
      </c>
      <c r="G84" s="56">
        <f t="shared" si="5"/>
        <v>4.4400000000000004</v>
      </c>
      <c r="H84" s="85">
        <f t="shared" si="6"/>
        <v>3.1763127999999998</v>
      </c>
      <c r="M84" s="43">
        <v>82</v>
      </c>
      <c r="N84" t="s">
        <v>104</v>
      </c>
      <c r="O84" s="1">
        <v>51</v>
      </c>
      <c r="P84" s="1">
        <v>62</v>
      </c>
    </row>
    <row r="85" spans="1:16" x14ac:dyDescent="0.2">
      <c r="A85" s="1">
        <v>83</v>
      </c>
      <c r="B85" t="str">
        <f t="shared" si="7"/>
        <v>Eagle_Mountain_S040</v>
      </c>
      <c r="C85" s="45">
        <f t="shared" si="8"/>
        <v>47</v>
      </c>
      <c r="D85" s="45">
        <f t="shared" si="9"/>
        <v>74</v>
      </c>
      <c r="E85" s="56">
        <f>VLOOKUP(B85,'WHA Lag Times'!$B$5:$C$293,2,FALSE)</f>
        <v>3.1</v>
      </c>
      <c r="F85" s="57">
        <f>ROUND(VLOOKUP($C85,Lag_Time_Ratios!$Q$7:$S$107,2,FALSE),3)</f>
        <v>0.78500000000000003</v>
      </c>
      <c r="G85" s="56">
        <f t="shared" si="5"/>
        <v>3.95</v>
      </c>
      <c r="H85" s="85">
        <f t="shared" si="6"/>
        <v>2.6115430000000002</v>
      </c>
      <c r="M85" s="43">
        <v>83</v>
      </c>
      <c r="N85" t="s">
        <v>103</v>
      </c>
      <c r="O85" s="1">
        <v>47</v>
      </c>
      <c r="P85" s="1">
        <v>74</v>
      </c>
    </row>
    <row r="86" spans="1:16" x14ac:dyDescent="0.2">
      <c r="A86" s="1">
        <v>84</v>
      </c>
      <c r="B86" t="str">
        <f t="shared" si="7"/>
        <v>East_Fork_S010</v>
      </c>
      <c r="C86" s="45">
        <f t="shared" si="8"/>
        <v>26</v>
      </c>
      <c r="D86" s="45">
        <f t="shared" si="9"/>
        <v>56</v>
      </c>
      <c r="E86" s="56">
        <f>VLOOKUP(B86,'WHA Lag Times'!$B$5:$C$293,2,FALSE)</f>
        <v>7</v>
      </c>
      <c r="F86" s="57">
        <f>ROUND(VLOOKUP($C86,Lag_Time_Ratios!$Q$7:$S$107,2,FALSE),3)</f>
        <v>0.88100000000000001</v>
      </c>
      <c r="G86" s="56">
        <f t="shared" si="5"/>
        <v>7.95</v>
      </c>
      <c r="H86" s="85">
        <f t="shared" si="6"/>
        <v>5.9076699999999995</v>
      </c>
      <c r="M86" s="43">
        <v>84</v>
      </c>
      <c r="N86" t="s">
        <v>244</v>
      </c>
      <c r="O86" s="1">
        <v>26</v>
      </c>
      <c r="P86" s="1">
        <v>56</v>
      </c>
    </row>
    <row r="87" spans="1:16" x14ac:dyDescent="0.2">
      <c r="A87" s="1">
        <v>85</v>
      </c>
      <c r="B87" t="str">
        <f t="shared" si="7"/>
        <v>East_Fork_S020</v>
      </c>
      <c r="C87" s="45">
        <f t="shared" si="8"/>
        <v>15</v>
      </c>
      <c r="D87" s="45">
        <f t="shared" si="9"/>
        <v>34</v>
      </c>
      <c r="E87" s="56">
        <f>VLOOKUP(B87,'WHA Lag Times'!$B$5:$C$293,2,FALSE)</f>
        <v>12</v>
      </c>
      <c r="F87" s="57">
        <f>ROUND(VLOOKUP($C87,Lag_Time_Ratios!$Q$7:$S$107,2,FALSE),3)</f>
        <v>0.93100000000000005</v>
      </c>
      <c r="G87" s="56">
        <f t="shared" si="5"/>
        <v>12.89</v>
      </c>
      <c r="H87" s="85">
        <f t="shared" si="6"/>
        <v>10.8783122</v>
      </c>
      <c r="M87" s="43">
        <v>85</v>
      </c>
      <c r="N87" t="s">
        <v>243</v>
      </c>
      <c r="O87" s="1">
        <v>15</v>
      </c>
      <c r="P87" s="1">
        <v>34</v>
      </c>
    </row>
    <row r="88" spans="1:16" x14ac:dyDescent="0.2">
      <c r="A88" s="1">
        <v>86</v>
      </c>
      <c r="B88" t="str">
        <f t="shared" si="7"/>
        <v>East_Fork_S030</v>
      </c>
      <c r="C88" s="45">
        <f t="shared" si="8"/>
        <v>35</v>
      </c>
      <c r="D88" s="45">
        <f t="shared" si="9"/>
        <v>59</v>
      </c>
      <c r="E88" s="56">
        <f>VLOOKUP(B88,'WHA Lag Times'!$B$5:$C$293,2,FALSE)</f>
        <v>4.8</v>
      </c>
      <c r="F88" s="57">
        <f>ROUND(VLOOKUP($C88,Lag_Time_Ratios!$Q$7:$S$107,2,FALSE),3)</f>
        <v>0.84</v>
      </c>
      <c r="G88" s="56">
        <f t="shared" si="5"/>
        <v>5.71</v>
      </c>
      <c r="H88" s="85">
        <f t="shared" si="6"/>
        <v>4.1723568000000002</v>
      </c>
      <c r="M88" s="43">
        <v>86</v>
      </c>
      <c r="N88" t="s">
        <v>245</v>
      </c>
      <c r="O88" s="1">
        <v>35</v>
      </c>
      <c r="P88" s="1">
        <v>59</v>
      </c>
    </row>
    <row r="89" spans="1:16" x14ac:dyDescent="0.2">
      <c r="A89" s="1">
        <v>87</v>
      </c>
      <c r="B89" t="str">
        <f t="shared" si="7"/>
        <v>East_Fork_S040</v>
      </c>
      <c r="C89" s="45">
        <f t="shared" si="8"/>
        <v>43</v>
      </c>
      <c r="D89" s="45">
        <f t="shared" si="9"/>
        <v>61</v>
      </c>
      <c r="E89" s="56">
        <f>VLOOKUP(B89,'WHA Lag Times'!$B$5:$C$293,2,FALSE)</f>
        <v>5.3</v>
      </c>
      <c r="F89" s="57">
        <f>ROUND(VLOOKUP($C89,Lag_Time_Ratios!$Q$7:$S$107,2,FALSE),3)</f>
        <v>0.80300000000000005</v>
      </c>
      <c r="G89" s="56">
        <f t="shared" si="5"/>
        <v>6.6</v>
      </c>
      <c r="H89" s="85">
        <f t="shared" si="6"/>
        <v>4.7558959999999999</v>
      </c>
      <c r="M89" s="43">
        <v>87</v>
      </c>
      <c r="N89" t="s">
        <v>247</v>
      </c>
      <c r="O89" s="1">
        <v>43</v>
      </c>
      <c r="P89" s="1">
        <v>61</v>
      </c>
    </row>
    <row r="90" spans="1:16" x14ac:dyDescent="0.2">
      <c r="A90" s="1">
        <v>88</v>
      </c>
      <c r="B90" t="str">
        <f t="shared" si="7"/>
        <v>East_Fork_S050</v>
      </c>
      <c r="C90" s="45">
        <f t="shared" si="8"/>
        <v>57</v>
      </c>
      <c r="D90" s="45">
        <f t="shared" si="9"/>
        <v>74</v>
      </c>
      <c r="E90" s="56">
        <f>VLOOKUP(B90,'WHA Lag Times'!$B$5:$C$293,2,FALSE)</f>
        <v>9.9</v>
      </c>
      <c r="F90" s="57">
        <f>ROUND(VLOOKUP($C90,Lag_Time_Ratios!$Q$7:$S$107,2,FALSE),3)</f>
        <v>0.73899999999999999</v>
      </c>
      <c r="G90" s="56">
        <f t="shared" si="5"/>
        <v>13.4</v>
      </c>
      <c r="H90" s="85">
        <f t="shared" si="6"/>
        <v>8.8566760000000002</v>
      </c>
      <c r="M90" s="43">
        <v>88</v>
      </c>
      <c r="N90" t="s">
        <v>253</v>
      </c>
      <c r="O90" s="1">
        <v>57</v>
      </c>
      <c r="P90" s="1">
        <v>74</v>
      </c>
    </row>
    <row r="91" spans="1:16" x14ac:dyDescent="0.2">
      <c r="A91" s="1">
        <v>89</v>
      </c>
      <c r="B91" t="str">
        <f t="shared" si="7"/>
        <v>East_Fork_S060</v>
      </c>
      <c r="C91" s="45">
        <f t="shared" si="8"/>
        <v>34</v>
      </c>
      <c r="D91" s="45">
        <f t="shared" si="9"/>
        <v>61</v>
      </c>
      <c r="E91" s="56">
        <f>VLOOKUP(B91,'WHA Lag Times'!$B$5:$C$293,2,FALSE)</f>
        <v>7.9</v>
      </c>
      <c r="F91" s="57">
        <f>ROUND(VLOOKUP($C91,Lag_Time_Ratios!$Q$7:$S$107,2,FALSE),3)</f>
        <v>0.84399999999999997</v>
      </c>
      <c r="G91" s="56">
        <f t="shared" si="5"/>
        <v>9.36</v>
      </c>
      <c r="H91" s="85">
        <f t="shared" si="6"/>
        <v>6.7425424000000005</v>
      </c>
      <c r="M91" s="43">
        <v>89</v>
      </c>
      <c r="N91" t="s">
        <v>254</v>
      </c>
      <c r="O91" s="1">
        <v>34</v>
      </c>
      <c r="P91" s="1">
        <v>61</v>
      </c>
    </row>
    <row r="92" spans="1:16" x14ac:dyDescent="0.2">
      <c r="A92" s="1">
        <v>90</v>
      </c>
      <c r="B92" t="str">
        <f t="shared" si="7"/>
        <v>East_Fork_S070</v>
      </c>
      <c r="C92" s="45">
        <f t="shared" si="8"/>
        <v>35</v>
      </c>
      <c r="D92" s="45">
        <f t="shared" si="9"/>
        <v>67</v>
      </c>
      <c r="E92" s="56">
        <f>VLOOKUP(B92,'WHA Lag Times'!$B$5:$C$293,2,FALSE)</f>
        <v>3.5</v>
      </c>
      <c r="F92" s="57">
        <f>ROUND(VLOOKUP($C92,Lag_Time_Ratios!$Q$7:$S$107,2,FALSE),3)</f>
        <v>0.84</v>
      </c>
      <c r="G92" s="56">
        <f t="shared" si="5"/>
        <v>4.17</v>
      </c>
      <c r="H92" s="85">
        <f t="shared" si="6"/>
        <v>2.8888448000000002</v>
      </c>
      <c r="M92" s="43">
        <v>90</v>
      </c>
      <c r="N92" t="s">
        <v>255</v>
      </c>
      <c r="O92" s="1">
        <v>35</v>
      </c>
      <c r="P92" s="1">
        <v>67</v>
      </c>
    </row>
    <row r="93" spans="1:16" x14ac:dyDescent="0.2">
      <c r="A93" s="1">
        <v>91</v>
      </c>
      <c r="B93" t="str">
        <f t="shared" si="7"/>
        <v>East_Fork_S080</v>
      </c>
      <c r="C93" s="45">
        <f t="shared" si="8"/>
        <v>39</v>
      </c>
      <c r="D93" s="45">
        <f t="shared" si="9"/>
        <v>61</v>
      </c>
      <c r="E93" s="56">
        <f>VLOOKUP(B93,'WHA Lag Times'!$B$5:$C$293,2,FALSE)</f>
        <v>5.4</v>
      </c>
      <c r="F93" s="57">
        <f>ROUND(VLOOKUP($C93,Lag_Time_Ratios!$Q$7:$S$107,2,FALSE),3)</f>
        <v>0.82099999999999995</v>
      </c>
      <c r="G93" s="56">
        <f t="shared" si="5"/>
        <v>6.58</v>
      </c>
      <c r="H93" s="85">
        <f t="shared" si="6"/>
        <v>4.7369992000000005</v>
      </c>
      <c r="M93" s="43">
        <v>91</v>
      </c>
      <c r="N93" t="s">
        <v>257</v>
      </c>
      <c r="O93" s="1">
        <v>39</v>
      </c>
      <c r="P93" s="1">
        <v>61</v>
      </c>
    </row>
    <row r="94" spans="1:16" x14ac:dyDescent="0.2">
      <c r="A94" s="1">
        <v>92</v>
      </c>
      <c r="B94" t="str">
        <f t="shared" si="7"/>
        <v>East_Fork_S090</v>
      </c>
      <c r="C94" s="45">
        <f t="shared" si="8"/>
        <v>55</v>
      </c>
      <c r="D94" s="45">
        <f t="shared" si="9"/>
        <v>76</v>
      </c>
      <c r="E94" s="56">
        <f>VLOOKUP(B94,'WHA Lag Times'!$B$5:$C$293,2,FALSE)</f>
        <v>7.4</v>
      </c>
      <c r="F94" s="57">
        <f>ROUND(VLOOKUP($C94,Lag_Time_Ratios!$Q$7:$S$107,2,FALSE),3)</f>
        <v>0.748</v>
      </c>
      <c r="G94" s="56">
        <f t="shared" si="5"/>
        <v>9.89</v>
      </c>
      <c r="H94" s="85">
        <f t="shared" si="6"/>
        <v>6.4487798000000005</v>
      </c>
      <c r="M94" s="43">
        <v>92</v>
      </c>
      <c r="N94" t="s">
        <v>256</v>
      </c>
      <c r="O94" s="1">
        <v>55</v>
      </c>
      <c r="P94" s="1">
        <v>76</v>
      </c>
    </row>
    <row r="95" spans="1:16" x14ac:dyDescent="0.2">
      <c r="A95" s="1">
        <v>93</v>
      </c>
      <c r="B95" t="str">
        <f t="shared" si="7"/>
        <v>East_Fork_S100</v>
      </c>
      <c r="C95" s="45">
        <f t="shared" si="8"/>
        <v>34</v>
      </c>
      <c r="D95" s="45">
        <f t="shared" si="9"/>
        <v>60</v>
      </c>
      <c r="E95" s="56">
        <f>VLOOKUP(B95,'WHA Lag Times'!$B$5:$C$293,2,FALSE)</f>
        <v>5.7</v>
      </c>
      <c r="F95" s="57">
        <f>ROUND(VLOOKUP($C95,Lag_Time_Ratios!$Q$7:$S$107,2,FALSE),3)</f>
        <v>0.84399999999999997</v>
      </c>
      <c r="G95" s="56">
        <f t="shared" si="5"/>
        <v>6.75</v>
      </c>
      <c r="H95" s="85">
        <f t="shared" si="6"/>
        <v>4.89621</v>
      </c>
      <c r="M95" s="43">
        <v>93</v>
      </c>
      <c r="N95" t="s">
        <v>258</v>
      </c>
      <c r="O95" s="1">
        <v>34</v>
      </c>
      <c r="P95" s="1">
        <v>60</v>
      </c>
    </row>
    <row r="96" spans="1:16" x14ac:dyDescent="0.2">
      <c r="A96" s="1">
        <v>94</v>
      </c>
      <c r="B96" t="str">
        <f t="shared" si="7"/>
        <v>East_Fork_S110</v>
      </c>
      <c r="C96" s="45">
        <f t="shared" si="8"/>
        <v>22</v>
      </c>
      <c r="D96" s="45">
        <f t="shared" si="9"/>
        <v>49</v>
      </c>
      <c r="E96" s="56">
        <f>VLOOKUP(B96,'WHA Lag Times'!$B$5:$C$293,2,FALSE)</f>
        <v>5.2</v>
      </c>
      <c r="F96" s="57">
        <f>ROUND(VLOOKUP($C96,Lag_Time_Ratios!$Q$7:$S$107,2,FALSE),3)</f>
        <v>0.89900000000000002</v>
      </c>
      <c r="G96" s="56">
        <f t="shared" si="5"/>
        <v>5.78</v>
      </c>
      <c r="H96" s="85">
        <f t="shared" si="6"/>
        <v>4.4852452000000005</v>
      </c>
      <c r="M96" s="43">
        <v>94</v>
      </c>
      <c r="N96" t="s">
        <v>259</v>
      </c>
      <c r="O96" s="1">
        <v>22</v>
      </c>
      <c r="P96" s="1">
        <v>49</v>
      </c>
    </row>
    <row r="97" spans="1:16" x14ac:dyDescent="0.2">
      <c r="A97" s="1">
        <v>95</v>
      </c>
      <c r="B97" t="str">
        <f t="shared" si="7"/>
        <v>East_Fork_S120</v>
      </c>
      <c r="C97" s="45">
        <f t="shared" si="8"/>
        <v>13</v>
      </c>
      <c r="D97" s="45">
        <f t="shared" si="9"/>
        <v>27</v>
      </c>
      <c r="E97" s="56">
        <f>VLOOKUP(B97,'WHA Lag Times'!$B$5:$C$293,2,FALSE)</f>
        <v>9</v>
      </c>
      <c r="F97" s="57">
        <f>ROUND(VLOOKUP($C97,Lag_Time_Ratios!$Q$7:$S$107,2,FALSE),3)</f>
        <v>0.94</v>
      </c>
      <c r="G97" s="56">
        <f t="shared" si="5"/>
        <v>9.57</v>
      </c>
      <c r="H97" s="85">
        <f t="shared" si="6"/>
        <v>8.3863716000000004</v>
      </c>
      <c r="M97" s="43">
        <v>95</v>
      </c>
      <c r="N97" t="s">
        <v>262</v>
      </c>
      <c r="O97" s="1">
        <v>13</v>
      </c>
      <c r="P97" s="1">
        <v>27</v>
      </c>
    </row>
    <row r="98" spans="1:16" x14ac:dyDescent="0.2">
      <c r="A98" s="1">
        <v>96</v>
      </c>
      <c r="B98" t="str">
        <f t="shared" si="7"/>
        <v>Elm_Fork_S010</v>
      </c>
      <c r="C98" s="45">
        <f t="shared" si="8"/>
        <v>3</v>
      </c>
      <c r="D98" s="45">
        <f t="shared" si="9"/>
        <v>20</v>
      </c>
      <c r="E98" s="56">
        <f>VLOOKUP(B98,'WHA Lag Times'!$B$5:$C$293,2,FALSE)</f>
        <v>3.86</v>
      </c>
      <c r="F98" s="57">
        <f>ROUND(VLOOKUP($C98,Lag_Time_Ratios!$Q$7:$S$107,2,FALSE),3)</f>
        <v>0.98599999999999999</v>
      </c>
      <c r="G98" s="56">
        <f t="shared" si="5"/>
        <v>3.91</v>
      </c>
      <c r="H98" s="85">
        <f t="shared" si="6"/>
        <v>3.5555673999999997</v>
      </c>
      <c r="M98" s="43">
        <v>96</v>
      </c>
      <c r="N98" t="s">
        <v>162</v>
      </c>
      <c r="O98" s="1">
        <v>3</v>
      </c>
      <c r="P98" s="1">
        <v>20</v>
      </c>
    </row>
    <row r="99" spans="1:16" x14ac:dyDescent="0.2">
      <c r="A99" s="1">
        <v>97</v>
      </c>
      <c r="B99" t="str">
        <f t="shared" si="7"/>
        <v>Elm_Fork_S020</v>
      </c>
      <c r="C99" s="45">
        <f t="shared" si="8"/>
        <v>2</v>
      </c>
      <c r="D99" s="45">
        <f t="shared" si="9"/>
        <v>34</v>
      </c>
      <c r="E99" s="56">
        <f>VLOOKUP(B99,'WHA Lag Times'!$B$5:$C$293,2,FALSE)</f>
        <v>4.72</v>
      </c>
      <c r="F99" s="57">
        <f>ROUND(VLOOKUP($C99,Lag_Time_Ratios!$Q$7:$S$107,2,FALSE),3)</f>
        <v>0.99099999999999999</v>
      </c>
      <c r="G99" s="56">
        <f t="shared" si="5"/>
        <v>4.76</v>
      </c>
      <c r="H99" s="85">
        <f t="shared" si="6"/>
        <v>4.0223743999999995</v>
      </c>
      <c r="M99" s="43">
        <v>97</v>
      </c>
      <c r="N99" t="s">
        <v>164</v>
      </c>
      <c r="O99" s="1">
        <v>2</v>
      </c>
      <c r="P99" s="1">
        <v>34</v>
      </c>
    </row>
    <row r="100" spans="1:16" x14ac:dyDescent="0.2">
      <c r="A100" s="1">
        <v>98</v>
      </c>
      <c r="B100" t="str">
        <f t="shared" si="7"/>
        <v>Elm_Fork_S030</v>
      </c>
      <c r="C100" s="45">
        <f t="shared" si="8"/>
        <v>2</v>
      </c>
      <c r="D100" s="45">
        <f t="shared" si="9"/>
        <v>28</v>
      </c>
      <c r="E100" s="56">
        <f>VLOOKUP(B100,'WHA Lag Times'!$B$5:$C$293,2,FALSE)</f>
        <v>3.87</v>
      </c>
      <c r="F100" s="57">
        <f>ROUND(VLOOKUP($C100,Lag_Time_Ratios!$Q$7:$S$107,2,FALSE),3)</f>
        <v>0.99099999999999999</v>
      </c>
      <c r="G100" s="56">
        <f t="shared" si="5"/>
        <v>3.91</v>
      </c>
      <c r="H100" s="85">
        <f t="shared" si="6"/>
        <v>3.4043972</v>
      </c>
      <c r="M100" s="43">
        <v>98</v>
      </c>
      <c r="N100" t="s">
        <v>166</v>
      </c>
      <c r="O100" s="1">
        <v>2</v>
      </c>
      <c r="P100" s="1">
        <v>28</v>
      </c>
    </row>
    <row r="101" spans="1:16" x14ac:dyDescent="0.2">
      <c r="A101" s="1">
        <v>99</v>
      </c>
      <c r="B101" t="str">
        <f t="shared" si="7"/>
        <v>Elm_Fork_S040</v>
      </c>
      <c r="C101" s="45">
        <f t="shared" si="8"/>
        <v>6</v>
      </c>
      <c r="D101" s="45">
        <f t="shared" si="9"/>
        <v>26</v>
      </c>
      <c r="E101" s="56">
        <f>VLOOKUP(B101,'WHA Lag Times'!$B$5:$C$293,2,FALSE)</f>
        <v>3.69</v>
      </c>
      <c r="F101" s="57">
        <f>ROUND(VLOOKUP($C101,Lag_Time_Ratios!$Q$7:$S$107,2,FALSE),3)</f>
        <v>0.97299999999999998</v>
      </c>
      <c r="G101" s="56">
        <f t="shared" si="5"/>
        <v>3.79</v>
      </c>
      <c r="H101" s="85">
        <f t="shared" si="6"/>
        <v>3.3428360000000001</v>
      </c>
      <c r="M101" s="43">
        <v>99</v>
      </c>
      <c r="N101" t="s">
        <v>167</v>
      </c>
      <c r="O101" s="1">
        <v>6</v>
      </c>
      <c r="P101" s="1">
        <v>26</v>
      </c>
    </row>
    <row r="102" spans="1:16" x14ac:dyDescent="0.2">
      <c r="A102" s="1">
        <v>100</v>
      </c>
      <c r="B102" t="str">
        <f t="shared" si="7"/>
        <v>Elm_Fork_S050</v>
      </c>
      <c r="C102" s="45">
        <f t="shared" si="8"/>
        <v>10</v>
      </c>
      <c r="D102" s="45">
        <f t="shared" si="9"/>
        <v>57</v>
      </c>
      <c r="E102" s="56">
        <f>VLOOKUP(B102,'WHA Lag Times'!$B$5:$C$293,2,FALSE)</f>
        <v>4.4000000000000004</v>
      </c>
      <c r="F102" s="57">
        <f>ROUND(VLOOKUP($C102,Lag_Time_Ratios!$Q$7:$S$107,2,FALSE),3)</f>
        <v>0.95399999999999996</v>
      </c>
      <c r="G102" s="56">
        <f t="shared" si="5"/>
        <v>4.6100000000000003</v>
      </c>
      <c r="H102" s="85">
        <f t="shared" si="6"/>
        <v>3.4076514000000002</v>
      </c>
      <c r="M102" s="43">
        <v>100</v>
      </c>
      <c r="N102" t="s">
        <v>168</v>
      </c>
      <c r="O102" s="1">
        <v>10</v>
      </c>
      <c r="P102" s="1">
        <v>57</v>
      </c>
    </row>
    <row r="103" spans="1:16" x14ac:dyDescent="0.2">
      <c r="A103" s="1">
        <v>101</v>
      </c>
      <c r="B103" t="str">
        <f t="shared" si="7"/>
        <v>Elm_Fork_S060</v>
      </c>
      <c r="C103" s="45">
        <f t="shared" si="8"/>
        <v>4</v>
      </c>
      <c r="D103" s="45">
        <f t="shared" si="9"/>
        <v>29</v>
      </c>
      <c r="E103" s="56">
        <f>VLOOKUP(B103,'WHA Lag Times'!$B$5:$C$293,2,FALSE)</f>
        <v>3.67</v>
      </c>
      <c r="F103" s="57">
        <f>ROUND(VLOOKUP($C103,Lag_Time_Ratios!$Q$7:$S$107,2,FALSE),3)</f>
        <v>0.98199999999999998</v>
      </c>
      <c r="G103" s="56">
        <f t="shared" si="5"/>
        <v>3.74</v>
      </c>
      <c r="H103" s="85">
        <f t="shared" si="6"/>
        <v>3.2417699999999998</v>
      </c>
      <c r="M103" s="43">
        <v>101</v>
      </c>
      <c r="N103" t="s">
        <v>170</v>
      </c>
      <c r="O103" s="1">
        <v>4</v>
      </c>
      <c r="P103" s="1">
        <v>29</v>
      </c>
    </row>
    <row r="104" spans="1:16" x14ac:dyDescent="0.2">
      <c r="A104" s="1">
        <v>102</v>
      </c>
      <c r="B104" t="str">
        <f t="shared" si="7"/>
        <v>Elm_Fork_S070</v>
      </c>
      <c r="C104" s="45">
        <f t="shared" si="8"/>
        <v>4</v>
      </c>
      <c r="D104" s="45">
        <f t="shared" si="9"/>
        <v>37</v>
      </c>
      <c r="E104" s="56">
        <f>VLOOKUP(B104,'WHA Lag Times'!$B$5:$C$293,2,FALSE)</f>
        <v>5.0599999999999996</v>
      </c>
      <c r="F104" s="57">
        <f>ROUND(VLOOKUP($C104,Lag_Time_Ratios!$Q$7:$S$107,2,FALSE),3)</f>
        <v>0.98199999999999998</v>
      </c>
      <c r="G104" s="56">
        <f t="shared" si="5"/>
        <v>5.15</v>
      </c>
      <c r="H104" s="85">
        <f t="shared" si="6"/>
        <v>4.2816289999999997</v>
      </c>
      <c r="M104" s="43">
        <v>102</v>
      </c>
      <c r="N104" t="s">
        <v>169</v>
      </c>
      <c r="O104" s="1">
        <v>4</v>
      </c>
      <c r="P104" s="1">
        <v>37</v>
      </c>
    </row>
    <row r="105" spans="1:16" x14ac:dyDescent="0.2">
      <c r="A105" s="1">
        <v>103</v>
      </c>
      <c r="B105" t="str">
        <f t="shared" si="7"/>
        <v>Elm_Fork_S080</v>
      </c>
      <c r="C105" s="45">
        <f t="shared" si="8"/>
        <v>35</v>
      </c>
      <c r="D105" s="45">
        <f t="shared" si="9"/>
        <v>57</v>
      </c>
      <c r="E105" s="56">
        <f>VLOOKUP(B105,'WHA Lag Times'!$B$5:$C$293,2,FALSE)</f>
        <v>4.6500000000000004</v>
      </c>
      <c r="F105" s="57">
        <f>ROUND(VLOOKUP($C105,Lag_Time_Ratios!$Q$7:$S$107,2,FALSE),3)</f>
        <v>0.84</v>
      </c>
      <c r="G105" s="56">
        <f t="shared" si="5"/>
        <v>5.54</v>
      </c>
      <c r="H105" s="85">
        <f t="shared" si="6"/>
        <v>4.0917896000000002</v>
      </c>
      <c r="M105" s="43">
        <v>103</v>
      </c>
      <c r="N105" t="s">
        <v>189</v>
      </c>
      <c r="O105" s="1">
        <v>35</v>
      </c>
      <c r="P105" s="1">
        <v>57</v>
      </c>
    </row>
    <row r="106" spans="1:16" x14ac:dyDescent="0.2">
      <c r="A106" s="1">
        <v>104</v>
      </c>
      <c r="B106" t="str">
        <f t="shared" si="7"/>
        <v>Elm_Fork_S090</v>
      </c>
      <c r="C106" s="45">
        <f t="shared" si="8"/>
        <v>44</v>
      </c>
      <c r="D106" s="45">
        <f t="shared" si="9"/>
        <v>79</v>
      </c>
      <c r="E106" s="56">
        <f>VLOOKUP(B106,'WHA Lag Times'!$B$5:$C$293,2,FALSE)</f>
        <v>5.0999999999999996</v>
      </c>
      <c r="F106" s="57">
        <f>ROUND(VLOOKUP($C106,Lag_Time_Ratios!$Q$7:$S$107,2,FALSE),3)</f>
        <v>0.79800000000000004</v>
      </c>
      <c r="G106" s="56">
        <f t="shared" si="5"/>
        <v>6.39</v>
      </c>
      <c r="H106" s="85">
        <f t="shared" si="6"/>
        <v>4.0756829999999997</v>
      </c>
      <c r="M106" s="43">
        <v>104</v>
      </c>
      <c r="N106" t="s">
        <v>208</v>
      </c>
      <c r="O106" s="1">
        <v>44</v>
      </c>
      <c r="P106" s="1">
        <v>79</v>
      </c>
    </row>
    <row r="107" spans="1:16" x14ac:dyDescent="0.2">
      <c r="A107" s="1">
        <v>105</v>
      </c>
      <c r="B107" t="str">
        <f t="shared" si="7"/>
        <v>Elm_Fork_S100</v>
      </c>
      <c r="C107" s="45">
        <f t="shared" si="8"/>
        <v>67</v>
      </c>
      <c r="D107" s="45">
        <f t="shared" si="9"/>
        <v>80</v>
      </c>
      <c r="E107" s="56">
        <f>VLOOKUP(B107,'WHA Lag Times'!$B$5:$C$293,2,FALSE)</f>
        <v>5.9</v>
      </c>
      <c r="F107" s="57">
        <f>ROUND(VLOOKUP($C107,Lag_Time_Ratios!$Q$7:$S$107,2,FALSE),3)</f>
        <v>0.69299999999999995</v>
      </c>
      <c r="G107" s="56">
        <f t="shared" si="5"/>
        <v>8.51</v>
      </c>
      <c r="H107" s="85">
        <f t="shared" si="6"/>
        <v>5.3933146000000001</v>
      </c>
      <c r="M107" s="43">
        <v>105</v>
      </c>
      <c r="N107" t="s">
        <v>207</v>
      </c>
      <c r="O107" s="1">
        <v>67</v>
      </c>
      <c r="P107" s="1">
        <v>80</v>
      </c>
    </row>
    <row r="108" spans="1:16" x14ac:dyDescent="0.2">
      <c r="A108" s="1">
        <v>106</v>
      </c>
      <c r="B108" t="str">
        <f t="shared" si="7"/>
        <v>Elm_Fork_S110</v>
      </c>
      <c r="C108" s="45">
        <f t="shared" si="8"/>
        <v>49</v>
      </c>
      <c r="D108" s="45">
        <f t="shared" si="9"/>
        <v>73</v>
      </c>
      <c r="E108" s="56">
        <f>VLOOKUP(B108,'WHA Lag Times'!$B$5:$C$293,2,FALSE)</f>
        <v>3.15</v>
      </c>
      <c r="F108" s="57">
        <f>ROUND(VLOOKUP($C108,Lag_Time_Ratios!$Q$7:$S$107,2,FALSE),3)</f>
        <v>0.77600000000000002</v>
      </c>
      <c r="G108" s="56">
        <f t="shared" si="5"/>
        <v>4.0599999999999996</v>
      </c>
      <c r="H108" s="85">
        <f t="shared" si="6"/>
        <v>2.7037247999999998</v>
      </c>
      <c r="M108" s="43">
        <v>106</v>
      </c>
      <c r="N108" t="s">
        <v>209</v>
      </c>
      <c r="O108" s="1">
        <v>49</v>
      </c>
      <c r="P108" s="1">
        <v>73</v>
      </c>
    </row>
    <row r="109" spans="1:16" x14ac:dyDescent="0.2">
      <c r="A109" s="1">
        <v>107</v>
      </c>
      <c r="B109" t="str">
        <f t="shared" si="7"/>
        <v>Elm_Fork_S120</v>
      </c>
      <c r="C109" s="45">
        <f t="shared" si="8"/>
        <v>68</v>
      </c>
      <c r="D109" s="45">
        <f t="shared" si="9"/>
        <v>76</v>
      </c>
      <c r="E109" s="56">
        <f>VLOOKUP(B109,'WHA Lag Times'!$B$5:$C$293,2,FALSE)</f>
        <v>6.6</v>
      </c>
      <c r="F109" s="57">
        <f>ROUND(VLOOKUP($C109,Lag_Time_Ratios!$Q$7:$S$107,2,FALSE),3)</f>
        <v>0.68799999999999994</v>
      </c>
      <c r="G109" s="56">
        <f t="shared" si="5"/>
        <v>9.59</v>
      </c>
      <c r="H109" s="85">
        <f t="shared" si="6"/>
        <v>6.2486223999999995</v>
      </c>
      <c r="M109" s="43">
        <v>107</v>
      </c>
      <c r="N109" t="s">
        <v>219</v>
      </c>
      <c r="O109" s="1">
        <v>68</v>
      </c>
      <c r="P109" s="1">
        <v>76</v>
      </c>
    </row>
    <row r="110" spans="1:16" x14ac:dyDescent="0.2">
      <c r="A110" s="1">
        <v>108</v>
      </c>
      <c r="B110" t="str">
        <f t="shared" si="7"/>
        <v>Elm_Fork_S130</v>
      </c>
      <c r="C110" s="45">
        <f t="shared" si="8"/>
        <v>68</v>
      </c>
      <c r="D110" s="45">
        <f t="shared" si="9"/>
        <v>72</v>
      </c>
      <c r="E110" s="56">
        <f>VLOOKUP(B110,'WHA Lag Times'!$B$5:$C$293,2,FALSE)</f>
        <v>2.66</v>
      </c>
      <c r="F110" s="57">
        <f>ROUND(VLOOKUP($C110,Lag_Time_Ratios!$Q$7:$S$107,2,FALSE),3)</f>
        <v>0.68799999999999994</v>
      </c>
      <c r="G110" s="56">
        <f t="shared" si="5"/>
        <v>3.87</v>
      </c>
      <c r="H110" s="85">
        <f t="shared" si="6"/>
        <v>2.5891016000000002</v>
      </c>
      <c r="M110" s="43">
        <v>108</v>
      </c>
      <c r="N110" t="s">
        <v>220</v>
      </c>
      <c r="O110" s="1">
        <v>68</v>
      </c>
      <c r="P110" s="1">
        <v>72</v>
      </c>
    </row>
    <row r="111" spans="1:16" x14ac:dyDescent="0.2">
      <c r="A111" s="1">
        <v>109</v>
      </c>
      <c r="B111" t="str">
        <f t="shared" si="7"/>
        <v>Elm_Fork_S140</v>
      </c>
      <c r="C111" s="45">
        <f t="shared" si="8"/>
        <v>64</v>
      </c>
      <c r="D111" s="45">
        <f t="shared" si="9"/>
        <v>76</v>
      </c>
      <c r="E111" s="56">
        <f>VLOOKUP(B111,'WHA Lag Times'!$B$5:$C$293,2,FALSE)</f>
        <v>2.61</v>
      </c>
      <c r="F111" s="57">
        <f>ROUND(VLOOKUP($C111,Lag_Time_Ratios!$Q$7:$S$107,2,FALSE),3)</f>
        <v>0.70699999999999996</v>
      </c>
      <c r="G111" s="56">
        <f t="shared" si="5"/>
        <v>3.69</v>
      </c>
      <c r="H111" s="85">
        <f t="shared" si="6"/>
        <v>2.4071975999999999</v>
      </c>
      <c r="M111" s="43">
        <v>109</v>
      </c>
      <c r="N111" t="s">
        <v>224</v>
      </c>
      <c r="O111" s="1">
        <v>64</v>
      </c>
      <c r="P111" s="1">
        <v>76</v>
      </c>
    </row>
    <row r="112" spans="1:16" x14ac:dyDescent="0.2">
      <c r="A112" s="1">
        <v>110</v>
      </c>
      <c r="B112" t="str">
        <f t="shared" si="7"/>
        <v>Elm_Fork_S150</v>
      </c>
      <c r="C112" s="45">
        <f t="shared" si="8"/>
        <v>67</v>
      </c>
      <c r="D112" s="45">
        <f t="shared" si="9"/>
        <v>81</v>
      </c>
      <c r="E112" s="56">
        <f>VLOOKUP(B112,'WHA Lag Times'!$B$5:$C$293,2,FALSE)</f>
        <v>1.4</v>
      </c>
      <c r="F112" s="57">
        <f>ROUND(VLOOKUP($C112,Lag_Time_Ratios!$Q$7:$S$107,2,FALSE),3)</f>
        <v>0.69299999999999995</v>
      </c>
      <c r="G112" s="56">
        <f t="shared" si="5"/>
        <v>2.02</v>
      </c>
      <c r="H112" s="85">
        <f t="shared" si="6"/>
        <v>1.2704776</v>
      </c>
      <c r="M112" s="43">
        <v>110</v>
      </c>
      <c r="N112" t="s">
        <v>226</v>
      </c>
      <c r="O112" s="1">
        <v>67</v>
      </c>
      <c r="P112" s="1">
        <v>81</v>
      </c>
    </row>
    <row r="113" spans="1:16" x14ac:dyDescent="0.2">
      <c r="A113" s="1">
        <v>111</v>
      </c>
      <c r="B113" t="str">
        <f t="shared" si="7"/>
        <v>Elm_Fork_S160</v>
      </c>
      <c r="C113" s="45">
        <f t="shared" si="8"/>
        <v>64</v>
      </c>
      <c r="D113" s="45">
        <f t="shared" si="9"/>
        <v>77</v>
      </c>
      <c r="E113" s="56">
        <f>VLOOKUP(B113,'WHA Lag Times'!$B$5:$C$293,2,FALSE)</f>
        <v>0.94</v>
      </c>
      <c r="F113" s="57">
        <f>ROUND(VLOOKUP($C113,Lag_Time_Ratios!$Q$7:$S$107,2,FALSE),3)</f>
        <v>0.70699999999999996</v>
      </c>
      <c r="G113" s="56">
        <f t="shared" si="5"/>
        <v>1.33</v>
      </c>
      <c r="H113" s="85">
        <f t="shared" si="6"/>
        <v>0.8608117999999999</v>
      </c>
      <c r="M113" s="43">
        <v>111</v>
      </c>
      <c r="N113" t="s">
        <v>229</v>
      </c>
      <c r="O113" s="1">
        <v>64</v>
      </c>
      <c r="P113" s="1">
        <v>77</v>
      </c>
    </row>
    <row r="114" spans="1:16" x14ac:dyDescent="0.2">
      <c r="A114" s="1">
        <v>112</v>
      </c>
      <c r="B114" t="str">
        <f t="shared" si="7"/>
        <v>Fairfield_Lake_S010</v>
      </c>
      <c r="C114" s="45">
        <f t="shared" si="8"/>
        <v>13</v>
      </c>
      <c r="D114" s="45">
        <f t="shared" si="9"/>
        <v>19</v>
      </c>
      <c r="E114" s="56">
        <f>VLOOKUP(B114,'WHA Lag Times'!$B$5:$C$293,2,FALSE)</f>
        <v>5.5</v>
      </c>
      <c r="F114" s="57">
        <f>ROUND(VLOOKUP($C114,Lag_Time_Ratios!$Q$7:$S$107,2,FALSE),3)</f>
        <v>0.94</v>
      </c>
      <c r="G114" s="56">
        <f t="shared" si="5"/>
        <v>5.85</v>
      </c>
      <c r="H114" s="85">
        <f t="shared" si="6"/>
        <v>5.3392419999999996</v>
      </c>
      <c r="M114" s="43">
        <v>112</v>
      </c>
      <c r="N114" t="s">
        <v>298</v>
      </c>
      <c r="O114" s="1">
        <v>13</v>
      </c>
      <c r="P114" s="1">
        <v>19</v>
      </c>
    </row>
    <row r="115" spans="1:16" x14ac:dyDescent="0.2">
      <c r="A115" s="1">
        <v>113</v>
      </c>
      <c r="B115" t="str">
        <f t="shared" si="7"/>
        <v>Fivemile_Ck_S010</v>
      </c>
      <c r="C115" s="45">
        <f t="shared" si="8"/>
        <v>55</v>
      </c>
      <c r="D115" s="45">
        <f t="shared" si="9"/>
        <v>78</v>
      </c>
      <c r="E115" s="56">
        <f>VLOOKUP(B115,'WHA Lag Times'!$B$5:$C$293,2,FALSE)</f>
        <v>3.1</v>
      </c>
      <c r="F115" s="57">
        <f>ROUND(VLOOKUP($C115,Lag_Time_Ratios!$Q$7:$S$107,2,FALSE),3)</f>
        <v>0.748</v>
      </c>
      <c r="G115" s="56">
        <f t="shared" si="5"/>
        <v>4.1399999999999997</v>
      </c>
      <c r="H115" s="85">
        <f t="shared" si="6"/>
        <v>2.6638923999999999</v>
      </c>
      <c r="M115" s="43">
        <v>113</v>
      </c>
      <c r="N115" t="s">
        <v>40</v>
      </c>
      <c r="O115" s="1">
        <v>55</v>
      </c>
      <c r="P115" s="1">
        <v>78</v>
      </c>
    </row>
    <row r="116" spans="1:16" x14ac:dyDescent="0.2">
      <c r="A116" s="1">
        <v>114</v>
      </c>
      <c r="B116" t="str">
        <f t="shared" si="7"/>
        <v>Garrett_Ck_S010</v>
      </c>
      <c r="C116" s="45">
        <f t="shared" si="8"/>
        <v>26</v>
      </c>
      <c r="D116" s="45">
        <f t="shared" si="9"/>
        <v>49</v>
      </c>
      <c r="E116" s="56">
        <f>VLOOKUP(B116,'WHA Lag Times'!$B$5:$C$293,2,FALSE)</f>
        <v>5.3</v>
      </c>
      <c r="F116" s="57">
        <f>ROUND(VLOOKUP($C116,Lag_Time_Ratios!$Q$7:$S$107,2,FALSE),3)</f>
        <v>0.88100000000000001</v>
      </c>
      <c r="G116" s="56">
        <f t="shared" si="5"/>
        <v>6.02</v>
      </c>
      <c r="H116" s="85">
        <f t="shared" si="6"/>
        <v>4.6658531999999999</v>
      </c>
      <c r="M116" s="43">
        <v>114</v>
      </c>
      <c r="N116" t="s">
        <v>91</v>
      </c>
      <c r="O116" s="1">
        <v>26</v>
      </c>
      <c r="P116" s="1">
        <v>49</v>
      </c>
    </row>
    <row r="117" spans="1:16" x14ac:dyDescent="0.2">
      <c r="A117" s="1">
        <v>115</v>
      </c>
      <c r="B117" t="str">
        <f t="shared" si="7"/>
        <v>Garrett_Ck_S020</v>
      </c>
      <c r="C117" s="45">
        <f t="shared" si="8"/>
        <v>26</v>
      </c>
      <c r="D117" s="45">
        <f t="shared" si="9"/>
        <v>53</v>
      </c>
      <c r="E117" s="56">
        <f>VLOOKUP(B117,'WHA Lag Times'!$B$5:$C$293,2,FALSE)</f>
        <v>4.7</v>
      </c>
      <c r="F117" s="57">
        <f>ROUND(VLOOKUP($C117,Lag_Time_Ratios!$Q$7:$S$107,2,FALSE),3)</f>
        <v>0.88100000000000001</v>
      </c>
      <c r="G117" s="56">
        <f t="shared" si="5"/>
        <v>5.33</v>
      </c>
      <c r="H117" s="85">
        <f t="shared" si="6"/>
        <v>4.0408922</v>
      </c>
      <c r="M117" s="43">
        <v>115</v>
      </c>
      <c r="N117" t="s">
        <v>90</v>
      </c>
      <c r="O117" s="1">
        <v>26</v>
      </c>
      <c r="P117" s="1">
        <v>53</v>
      </c>
    </row>
    <row r="118" spans="1:16" x14ac:dyDescent="0.2">
      <c r="A118" s="1">
        <v>116</v>
      </c>
      <c r="B118" t="str">
        <f t="shared" si="7"/>
        <v>Garrett_Ck_S030</v>
      </c>
      <c r="C118" s="45">
        <f t="shared" si="8"/>
        <v>32</v>
      </c>
      <c r="D118" s="45">
        <f t="shared" si="9"/>
        <v>56</v>
      </c>
      <c r="E118" s="56">
        <f>VLOOKUP(B118,'WHA Lag Times'!$B$5:$C$293,2,FALSE)</f>
        <v>2.5</v>
      </c>
      <c r="F118" s="57">
        <f>ROUND(VLOOKUP($C118,Lag_Time_Ratios!$Q$7:$S$107,2,FALSE),3)</f>
        <v>0.85299999999999998</v>
      </c>
      <c r="G118" s="56">
        <f t="shared" si="5"/>
        <v>2.93</v>
      </c>
      <c r="H118" s="85">
        <f t="shared" si="6"/>
        <v>2.1779343999999998</v>
      </c>
      <c r="M118" s="43">
        <v>116</v>
      </c>
      <c r="N118" t="s">
        <v>92</v>
      </c>
      <c r="O118" s="1">
        <v>32</v>
      </c>
      <c r="P118" s="1">
        <v>56</v>
      </c>
    </row>
    <row r="119" spans="1:16" x14ac:dyDescent="0.2">
      <c r="A119" s="1">
        <v>117</v>
      </c>
      <c r="B119" t="str">
        <f t="shared" si="7"/>
        <v>Grapevine_S010</v>
      </c>
      <c r="C119" s="45">
        <f t="shared" si="8"/>
        <v>55</v>
      </c>
      <c r="D119" s="45">
        <f t="shared" si="9"/>
        <v>77</v>
      </c>
      <c r="E119" s="56">
        <f>VLOOKUP(B119,'WHA Lag Times'!$B$5:$C$293,2,FALSE)</f>
        <v>2.44</v>
      </c>
      <c r="F119" s="57">
        <f>ROUND(VLOOKUP($C119,Lag_Time_Ratios!$Q$7:$S$107,2,FALSE),3)</f>
        <v>0.748</v>
      </c>
      <c r="G119" s="56">
        <f t="shared" si="5"/>
        <v>3.26</v>
      </c>
      <c r="H119" s="85">
        <f t="shared" si="6"/>
        <v>2.1115224000000001</v>
      </c>
      <c r="M119" s="43">
        <v>117</v>
      </c>
      <c r="N119" t="s">
        <v>215</v>
      </c>
      <c r="O119" s="1">
        <v>55</v>
      </c>
      <c r="P119" s="1">
        <v>77</v>
      </c>
    </row>
    <row r="120" spans="1:16" x14ac:dyDescent="0.2">
      <c r="A120" s="1">
        <v>118</v>
      </c>
      <c r="B120" t="str">
        <f t="shared" si="7"/>
        <v>Hackberry_Ck_S010</v>
      </c>
      <c r="C120" s="45">
        <f t="shared" si="8"/>
        <v>74</v>
      </c>
      <c r="D120" s="45">
        <f t="shared" si="9"/>
        <v>88</v>
      </c>
      <c r="E120" s="56">
        <f>VLOOKUP(B120,'WHA Lag Times'!$B$5:$C$293,2,FALSE)</f>
        <v>1.96</v>
      </c>
      <c r="F120" s="57">
        <f>ROUND(VLOOKUP($C120,Lag_Time_Ratios!$Q$7:$S$107,2,FALSE),3)</f>
        <v>0.66100000000000003</v>
      </c>
      <c r="G120" s="56">
        <f t="shared" si="5"/>
        <v>2.97</v>
      </c>
      <c r="H120" s="85">
        <f t="shared" si="6"/>
        <v>1.7695635999999999</v>
      </c>
      <c r="M120" s="43">
        <v>118</v>
      </c>
      <c r="N120" t="s">
        <v>221</v>
      </c>
      <c r="O120" s="1">
        <v>74</v>
      </c>
      <c r="P120" s="1">
        <v>88</v>
      </c>
    </row>
    <row r="121" spans="1:16" x14ac:dyDescent="0.2">
      <c r="A121" s="1">
        <v>119</v>
      </c>
      <c r="B121" t="str">
        <f t="shared" si="7"/>
        <v>Hackberry_Ck_S020</v>
      </c>
      <c r="C121" s="45">
        <f t="shared" si="8"/>
        <v>57</v>
      </c>
      <c r="D121" s="45">
        <f t="shared" si="9"/>
        <v>70</v>
      </c>
      <c r="E121" s="56">
        <f>VLOOKUP(B121,'WHA Lag Times'!$B$5:$C$293,2,FALSE)</f>
        <v>1.37</v>
      </c>
      <c r="F121" s="57">
        <f>ROUND(VLOOKUP($C121,Lag_Time_Ratios!$Q$7:$S$107,2,FALSE),3)</f>
        <v>0.73899999999999999</v>
      </c>
      <c r="G121" s="56">
        <f t="shared" si="5"/>
        <v>1.85</v>
      </c>
      <c r="H121" s="85">
        <f t="shared" si="6"/>
        <v>1.2598510000000001</v>
      </c>
      <c r="M121" s="43">
        <v>119</v>
      </c>
      <c r="N121" t="s">
        <v>222</v>
      </c>
      <c r="O121" s="1">
        <v>57</v>
      </c>
      <c r="P121" s="1">
        <v>70</v>
      </c>
    </row>
    <row r="122" spans="1:16" x14ac:dyDescent="0.2">
      <c r="A122" s="1">
        <v>120</v>
      </c>
      <c r="B122" t="str">
        <f t="shared" si="7"/>
        <v>Hackberry_Ck_S030</v>
      </c>
      <c r="C122" s="45">
        <f t="shared" si="8"/>
        <v>65</v>
      </c>
      <c r="D122" s="45">
        <f t="shared" si="9"/>
        <v>87</v>
      </c>
      <c r="E122" s="56">
        <f>VLOOKUP(B122,'WHA Lag Times'!$B$5:$C$293,2,FALSE)</f>
        <v>1.05</v>
      </c>
      <c r="F122" s="57">
        <f>ROUND(VLOOKUP($C122,Lag_Time_Ratios!$Q$7:$S$107,2,FALSE),3)</f>
        <v>0.70199999999999996</v>
      </c>
      <c r="G122" s="56">
        <f t="shared" si="5"/>
        <v>1.5</v>
      </c>
      <c r="H122" s="85">
        <f t="shared" si="6"/>
        <v>0.89885999999999999</v>
      </c>
      <c r="M122" s="43">
        <v>120</v>
      </c>
      <c r="N122" t="s">
        <v>223</v>
      </c>
      <c r="O122" s="1">
        <v>65</v>
      </c>
      <c r="P122" s="1">
        <v>87</v>
      </c>
    </row>
    <row r="123" spans="1:16" x14ac:dyDescent="0.2">
      <c r="A123" s="1">
        <v>121</v>
      </c>
      <c r="B123" t="str">
        <f t="shared" si="7"/>
        <v>Hickory_Ck_S010</v>
      </c>
      <c r="C123" s="45">
        <f t="shared" si="8"/>
        <v>28</v>
      </c>
      <c r="D123" s="45">
        <f t="shared" si="9"/>
        <v>43</v>
      </c>
      <c r="E123" s="56">
        <f>VLOOKUP(B123,'WHA Lag Times'!$B$5:$C$293,2,FALSE)</f>
        <v>3.69</v>
      </c>
      <c r="F123" s="57">
        <f>ROUND(VLOOKUP($C123,Lag_Time_Ratios!$Q$7:$S$107,2,FALSE),3)</f>
        <v>0.872</v>
      </c>
      <c r="G123" s="56">
        <f t="shared" si="5"/>
        <v>4.2300000000000004</v>
      </c>
      <c r="H123" s="85">
        <f t="shared" si="6"/>
        <v>3.3993989999999998</v>
      </c>
      <c r="M123" s="43">
        <v>121</v>
      </c>
      <c r="N123" t="s">
        <v>199</v>
      </c>
      <c r="O123" s="1">
        <v>28</v>
      </c>
      <c r="P123" s="1">
        <v>43</v>
      </c>
    </row>
    <row r="124" spans="1:16" x14ac:dyDescent="0.2">
      <c r="A124" s="1">
        <v>122</v>
      </c>
      <c r="B124" t="str">
        <f t="shared" si="7"/>
        <v>Hickory_Ck_S020</v>
      </c>
      <c r="C124" s="45">
        <f t="shared" si="8"/>
        <v>28</v>
      </c>
      <c r="D124" s="45">
        <f t="shared" si="9"/>
        <v>32</v>
      </c>
      <c r="E124" s="56">
        <f>VLOOKUP(B124,'WHA Lag Times'!$B$5:$C$293,2,FALSE)</f>
        <v>4.8600000000000003</v>
      </c>
      <c r="F124" s="57">
        <f>ROUND(VLOOKUP($C124,Lag_Time_Ratios!$Q$7:$S$107,2,FALSE),3)</f>
        <v>0.872</v>
      </c>
      <c r="G124" s="56">
        <f t="shared" si="5"/>
        <v>5.57</v>
      </c>
      <c r="H124" s="85">
        <f t="shared" si="6"/>
        <v>4.7579576000000001</v>
      </c>
      <c r="M124" s="43">
        <v>122</v>
      </c>
      <c r="N124" t="s">
        <v>198</v>
      </c>
      <c r="O124" s="1">
        <v>28</v>
      </c>
      <c r="P124" s="1">
        <v>32</v>
      </c>
    </row>
    <row r="125" spans="1:16" x14ac:dyDescent="0.2">
      <c r="A125" s="1">
        <v>123</v>
      </c>
      <c r="B125" t="str">
        <f t="shared" si="7"/>
        <v>Hickory_Ck_S030</v>
      </c>
      <c r="C125" s="45">
        <f t="shared" si="8"/>
        <v>38</v>
      </c>
      <c r="D125" s="45">
        <f t="shared" si="9"/>
        <v>85</v>
      </c>
      <c r="E125" s="56">
        <f>VLOOKUP(B125,'WHA Lag Times'!$B$5:$C$293,2,FALSE)</f>
        <v>3.49</v>
      </c>
      <c r="F125" s="57">
        <f>ROUND(VLOOKUP($C125,Lag_Time_Ratios!$Q$7:$S$107,2,FALSE),3)</f>
        <v>0.82599999999999996</v>
      </c>
      <c r="G125" s="56">
        <f t="shared" si="5"/>
        <v>4.2300000000000004</v>
      </c>
      <c r="H125" s="85">
        <f t="shared" si="6"/>
        <v>2.5794502000000001</v>
      </c>
      <c r="M125" s="43">
        <v>123</v>
      </c>
      <c r="N125" t="s">
        <v>200</v>
      </c>
      <c r="O125" s="1">
        <v>38</v>
      </c>
      <c r="P125" s="1">
        <v>85</v>
      </c>
    </row>
    <row r="126" spans="1:16" x14ac:dyDescent="0.2">
      <c r="A126" s="1">
        <v>124</v>
      </c>
      <c r="B126" t="str">
        <f t="shared" si="7"/>
        <v>Hickory_Ck_S040</v>
      </c>
      <c r="C126" s="45">
        <f t="shared" si="8"/>
        <v>27</v>
      </c>
      <c r="D126" s="45">
        <f t="shared" si="9"/>
        <v>80</v>
      </c>
      <c r="E126" s="56">
        <f>VLOOKUP(B126,'WHA Lag Times'!$B$5:$C$293,2,FALSE)</f>
        <v>3.11</v>
      </c>
      <c r="F126" s="57">
        <f>ROUND(VLOOKUP($C126,Lag_Time_Ratios!$Q$7:$S$107,2,FALSE),3)</f>
        <v>0.876</v>
      </c>
      <c r="G126" s="56">
        <f t="shared" si="5"/>
        <v>3.55</v>
      </c>
      <c r="H126" s="85">
        <f t="shared" si="6"/>
        <v>2.2482730000000002</v>
      </c>
      <c r="M126" s="43">
        <v>124</v>
      </c>
      <c r="N126" t="s">
        <v>201</v>
      </c>
      <c r="O126" s="1">
        <v>27</v>
      </c>
      <c r="P126" s="1">
        <v>80</v>
      </c>
    </row>
    <row r="127" spans="1:16" x14ac:dyDescent="0.2">
      <c r="A127" s="1">
        <v>125</v>
      </c>
      <c r="B127" t="str">
        <f t="shared" si="7"/>
        <v>Hickory_Ck_S050</v>
      </c>
      <c r="C127" s="45">
        <f t="shared" si="8"/>
        <v>53</v>
      </c>
      <c r="D127" s="45">
        <f t="shared" si="9"/>
        <v>74</v>
      </c>
      <c r="E127" s="56">
        <f>VLOOKUP(B127,'WHA Lag Times'!$B$5:$C$293,2,FALSE)</f>
        <v>2.08</v>
      </c>
      <c r="F127" s="57">
        <f>ROUND(VLOOKUP($C127,Lag_Time_Ratios!$Q$7:$S$107,2,FALSE),3)</f>
        <v>0.75700000000000001</v>
      </c>
      <c r="G127" s="56">
        <f t="shared" si="5"/>
        <v>2.75</v>
      </c>
      <c r="H127" s="85">
        <f t="shared" si="6"/>
        <v>1.8155050000000001</v>
      </c>
      <c r="M127" s="43">
        <v>125</v>
      </c>
      <c r="N127" t="s">
        <v>202</v>
      </c>
      <c r="O127" s="1">
        <v>53</v>
      </c>
      <c r="P127" s="1">
        <v>74</v>
      </c>
    </row>
    <row r="128" spans="1:16" x14ac:dyDescent="0.2">
      <c r="A128" s="1">
        <v>126</v>
      </c>
      <c r="B128" t="str">
        <f t="shared" si="7"/>
        <v>Houston_County_Lake_S010</v>
      </c>
      <c r="C128" s="47">
        <f t="shared" si="8"/>
        <v>6</v>
      </c>
      <c r="D128" s="45">
        <f t="shared" si="9"/>
        <v>10</v>
      </c>
      <c r="E128" s="56">
        <f>VLOOKUP(B128,'WHA Lag Times'!$B$5:$C$293,2,FALSE)</f>
        <v>3.5</v>
      </c>
      <c r="F128" s="57">
        <f>ROUND(VLOOKUP($C128,Lag_Time_Ratios!$Q$7:$S$107,2,FALSE),3)</f>
        <v>0.97299999999999998</v>
      </c>
      <c r="G128" s="56">
        <f t="shared" si="5"/>
        <v>3.6</v>
      </c>
      <c r="H128" s="85">
        <f t="shared" si="6"/>
        <v>3.4340480000000002</v>
      </c>
      <c r="M128" s="43">
        <v>126</v>
      </c>
      <c r="N128" t="s">
        <v>308</v>
      </c>
      <c r="O128" s="105">
        <v>6</v>
      </c>
      <c r="P128" s="1">
        <v>10</v>
      </c>
    </row>
    <row r="129" spans="1:16" x14ac:dyDescent="0.2">
      <c r="A129" s="1">
        <v>127</v>
      </c>
      <c r="B129" t="str">
        <f t="shared" si="7"/>
        <v>Indian_Ck_S010</v>
      </c>
      <c r="C129" s="45">
        <f t="shared" si="8"/>
        <v>22</v>
      </c>
      <c r="D129" s="45">
        <f t="shared" si="9"/>
        <v>30</v>
      </c>
      <c r="E129" s="56">
        <f>VLOOKUP(B129,'WHA Lag Times'!$B$5:$C$293,2,FALSE)</f>
        <v>12.7</v>
      </c>
      <c r="F129" s="57">
        <f>ROUND(VLOOKUP($C129,Lag_Time_Ratios!$Q$7:$S$107,2,FALSE),3)</f>
        <v>0.89900000000000002</v>
      </c>
      <c r="G129" s="56">
        <f t="shared" si="5"/>
        <v>14.13</v>
      </c>
      <c r="H129" s="85">
        <f t="shared" si="6"/>
        <v>12.182276799999999</v>
      </c>
      <c r="M129" s="43">
        <v>127</v>
      </c>
      <c r="N129" t="s">
        <v>237</v>
      </c>
      <c r="O129" s="1">
        <v>22</v>
      </c>
      <c r="P129" s="1">
        <v>30</v>
      </c>
    </row>
    <row r="130" spans="1:16" x14ac:dyDescent="0.2">
      <c r="A130" s="1">
        <v>128</v>
      </c>
      <c r="B130" t="str">
        <f t="shared" si="7"/>
        <v>Indian_Ck_S020</v>
      </c>
      <c r="C130" s="45">
        <f t="shared" si="8"/>
        <v>19</v>
      </c>
      <c r="D130" s="45">
        <f t="shared" si="9"/>
        <v>26</v>
      </c>
      <c r="E130" s="56">
        <f>VLOOKUP(B130,'WHA Lag Times'!$B$5:$C$293,2,FALSE)</f>
        <v>7.5</v>
      </c>
      <c r="F130" s="57">
        <f>ROUND(VLOOKUP($C130,Lag_Time_Ratios!$Q$7:$S$107,2,FALSE),3)</f>
        <v>0.91300000000000003</v>
      </c>
      <c r="G130" s="56">
        <f t="shared" si="5"/>
        <v>8.2100000000000009</v>
      </c>
      <c r="H130" s="85">
        <f t="shared" si="6"/>
        <v>7.2367873999999999</v>
      </c>
      <c r="M130" s="43">
        <v>128</v>
      </c>
      <c r="N130" t="s">
        <v>239</v>
      </c>
      <c r="O130" s="1">
        <v>19</v>
      </c>
      <c r="P130" s="1">
        <v>26</v>
      </c>
    </row>
    <row r="131" spans="1:16" x14ac:dyDescent="0.2">
      <c r="A131" s="1">
        <v>129</v>
      </c>
      <c r="B131" t="str">
        <f t="shared" si="7"/>
        <v>Indian_Ck_S030</v>
      </c>
      <c r="C131" s="45">
        <f t="shared" si="8"/>
        <v>14</v>
      </c>
      <c r="D131" s="45">
        <f t="shared" si="9"/>
        <v>28</v>
      </c>
      <c r="E131" s="56">
        <f>VLOOKUP(B131,'WHA Lag Times'!$B$5:$C$293,2,FALSE)</f>
        <v>11.1</v>
      </c>
      <c r="F131" s="57">
        <f>ROUND(VLOOKUP($C131,Lag_Time_Ratios!$Q$7:$S$107,2,FALSE),3)</f>
        <v>0.93600000000000005</v>
      </c>
      <c r="G131" s="56">
        <f t="shared" ref="G131:G194" si="10">ROUND(E131/F131,2)</f>
        <v>11.86</v>
      </c>
      <c r="H131" s="85">
        <f t="shared" ref="H131:H194" si="11">E131-(0.00458*G131)*(D131-C131)</f>
        <v>10.339536799999999</v>
      </c>
      <c r="M131" s="43">
        <v>129</v>
      </c>
      <c r="N131" t="s">
        <v>238</v>
      </c>
      <c r="O131" s="1">
        <v>14</v>
      </c>
      <c r="P131" s="1">
        <v>28</v>
      </c>
    </row>
    <row r="132" spans="1:16" x14ac:dyDescent="0.2">
      <c r="A132" s="1">
        <v>130</v>
      </c>
      <c r="B132" t="str">
        <f t="shared" ref="B132:B195" si="12">N132</f>
        <v>Indian_Ck_S040</v>
      </c>
      <c r="C132" s="45">
        <f t="shared" ref="C132:C195" si="13">O132</f>
        <v>32</v>
      </c>
      <c r="D132" s="45">
        <f t="shared" ref="D132:D195" si="14">P132</f>
        <v>37</v>
      </c>
      <c r="E132" s="56">
        <f>VLOOKUP(B132,'WHA Lag Times'!$B$5:$C$293,2,FALSE)</f>
        <v>5.2</v>
      </c>
      <c r="F132" s="57">
        <f>ROUND(VLOOKUP($C132,Lag_Time_Ratios!$Q$7:$S$107,2,FALSE),3)</f>
        <v>0.85299999999999998</v>
      </c>
      <c r="G132" s="56">
        <f t="shared" si="10"/>
        <v>6.1</v>
      </c>
      <c r="H132" s="85">
        <f t="shared" si="11"/>
        <v>5.0603100000000003</v>
      </c>
      <c r="M132" s="43">
        <v>130</v>
      </c>
      <c r="N132" t="s">
        <v>242</v>
      </c>
      <c r="O132" s="1">
        <v>32</v>
      </c>
      <c r="P132" s="1">
        <v>37</v>
      </c>
    </row>
    <row r="133" spans="1:16" x14ac:dyDescent="0.2">
      <c r="A133" s="1">
        <v>131</v>
      </c>
      <c r="B133" t="str">
        <f t="shared" si="12"/>
        <v>Joe_Pool_S010</v>
      </c>
      <c r="C133" s="45">
        <f t="shared" si="13"/>
        <v>17</v>
      </c>
      <c r="D133" s="45">
        <f t="shared" si="14"/>
        <v>52</v>
      </c>
      <c r="E133" s="56">
        <f>VLOOKUP(B133,'WHA Lag Times'!$B$5:$C$293,2,FALSE)</f>
        <v>4.07</v>
      </c>
      <c r="F133" s="57">
        <f>ROUND(VLOOKUP($C133,Lag_Time_Ratios!$Q$7:$S$107,2,FALSE),3)</f>
        <v>0.92200000000000004</v>
      </c>
      <c r="G133" s="56">
        <f t="shared" si="10"/>
        <v>4.41</v>
      </c>
      <c r="H133" s="85">
        <f t="shared" si="11"/>
        <v>3.3630770000000005</v>
      </c>
      <c r="M133" s="43">
        <v>131</v>
      </c>
      <c r="N133" t="s">
        <v>144</v>
      </c>
      <c r="O133" s="1">
        <v>17</v>
      </c>
      <c r="P133" s="1">
        <v>52</v>
      </c>
    </row>
    <row r="134" spans="1:16" x14ac:dyDescent="0.2">
      <c r="A134" s="1">
        <v>132</v>
      </c>
      <c r="B134" t="str">
        <f t="shared" si="12"/>
        <v>Joe_Pool_S020</v>
      </c>
      <c r="C134" s="45">
        <f t="shared" si="13"/>
        <v>27</v>
      </c>
      <c r="D134" s="45">
        <f t="shared" si="14"/>
        <v>64</v>
      </c>
      <c r="E134" s="56">
        <f>VLOOKUP(B134,'WHA Lag Times'!$B$5:$C$293,2,FALSE)</f>
        <v>6.1</v>
      </c>
      <c r="F134" s="57">
        <f>ROUND(VLOOKUP($C134,Lag_Time_Ratios!$Q$7:$S$107,2,FALSE),3)</f>
        <v>0.876</v>
      </c>
      <c r="G134" s="56">
        <f t="shared" si="10"/>
        <v>6.96</v>
      </c>
      <c r="H134" s="85">
        <f t="shared" si="11"/>
        <v>4.9205584</v>
      </c>
      <c r="M134" s="43">
        <v>132</v>
      </c>
      <c r="N134" t="s">
        <v>145</v>
      </c>
      <c r="O134" s="1">
        <v>27</v>
      </c>
      <c r="P134" s="1">
        <v>64</v>
      </c>
    </row>
    <row r="135" spans="1:16" x14ac:dyDescent="0.2">
      <c r="A135" s="1">
        <v>133</v>
      </c>
      <c r="B135" t="str">
        <f t="shared" si="12"/>
        <v>Joe_Pool_S030</v>
      </c>
      <c r="C135" s="45">
        <f t="shared" si="13"/>
        <v>39</v>
      </c>
      <c r="D135" s="45">
        <f t="shared" si="14"/>
        <v>70</v>
      </c>
      <c r="E135" s="56">
        <f>VLOOKUP(B135,'WHA Lag Times'!$B$5:$C$293,2,FALSE)</f>
        <v>6.7</v>
      </c>
      <c r="F135" s="57">
        <f>ROUND(VLOOKUP($C135,Lag_Time_Ratios!$Q$7:$S$107,2,FALSE),3)</f>
        <v>0.82099999999999995</v>
      </c>
      <c r="G135" s="56">
        <f t="shared" si="10"/>
        <v>8.16</v>
      </c>
      <c r="H135" s="85">
        <f t="shared" si="11"/>
        <v>5.5414431999999998</v>
      </c>
      <c r="M135" s="43">
        <v>133</v>
      </c>
      <c r="N135" t="s">
        <v>142</v>
      </c>
      <c r="O135" s="1">
        <v>39</v>
      </c>
      <c r="P135" s="1">
        <v>70</v>
      </c>
    </row>
    <row r="136" spans="1:16" x14ac:dyDescent="0.2">
      <c r="A136" s="1">
        <v>134</v>
      </c>
      <c r="B136" t="str">
        <f t="shared" si="12"/>
        <v>Joe_Pool_S040</v>
      </c>
      <c r="C136" s="45">
        <f t="shared" si="13"/>
        <v>58</v>
      </c>
      <c r="D136" s="45">
        <f t="shared" si="14"/>
        <v>76</v>
      </c>
      <c r="E136" s="56">
        <f>VLOOKUP(B136,'WHA Lag Times'!$B$5:$C$293,2,FALSE)</f>
        <v>1</v>
      </c>
      <c r="F136" s="57">
        <f>ROUND(VLOOKUP($C136,Lag_Time_Ratios!$Q$7:$S$107,2,FALSE),3)</f>
        <v>0.73399999999999999</v>
      </c>
      <c r="G136" s="56">
        <f t="shared" si="10"/>
        <v>1.36</v>
      </c>
      <c r="H136" s="85">
        <f t="shared" si="11"/>
        <v>0.88788160000000005</v>
      </c>
      <c r="M136" s="43">
        <v>134</v>
      </c>
      <c r="N136" t="s">
        <v>143</v>
      </c>
      <c r="O136" s="1">
        <v>58</v>
      </c>
      <c r="P136" s="1">
        <v>76</v>
      </c>
    </row>
    <row r="137" spans="1:16" x14ac:dyDescent="0.2">
      <c r="A137" s="1">
        <v>135</v>
      </c>
      <c r="B137" t="str">
        <f t="shared" si="12"/>
        <v>Joe_Pool_S050</v>
      </c>
      <c r="C137" s="45">
        <f t="shared" si="13"/>
        <v>57</v>
      </c>
      <c r="D137" s="45">
        <f t="shared" si="14"/>
        <v>75</v>
      </c>
      <c r="E137" s="56">
        <f>VLOOKUP(B137,'WHA Lag Times'!$B$5:$C$293,2,FALSE)</f>
        <v>1.62</v>
      </c>
      <c r="F137" s="57">
        <f>ROUND(VLOOKUP($C137,Lag_Time_Ratios!$Q$7:$S$107,2,FALSE),3)</f>
        <v>0.73899999999999999</v>
      </c>
      <c r="G137" s="56">
        <f t="shared" si="10"/>
        <v>2.19</v>
      </c>
      <c r="H137" s="85">
        <f t="shared" si="11"/>
        <v>1.4394564000000001</v>
      </c>
      <c r="M137" s="43">
        <v>135</v>
      </c>
      <c r="N137" t="s">
        <v>146</v>
      </c>
      <c r="O137" s="1">
        <v>57</v>
      </c>
      <c r="P137" s="1">
        <v>75</v>
      </c>
    </row>
    <row r="138" spans="1:16" x14ac:dyDescent="0.2">
      <c r="A138" s="1">
        <v>136</v>
      </c>
      <c r="B138" t="str">
        <f t="shared" si="12"/>
        <v>Kings_Ck_S010</v>
      </c>
      <c r="C138" s="45">
        <f t="shared" si="13"/>
        <v>21</v>
      </c>
      <c r="D138" s="45">
        <f t="shared" si="14"/>
        <v>40</v>
      </c>
      <c r="E138" s="56">
        <f>VLOOKUP(B138,'WHA Lag Times'!$B$5:$C$293,2,FALSE)</f>
        <v>22</v>
      </c>
      <c r="F138" s="57">
        <f>ROUND(VLOOKUP($C138,Lag_Time_Ratios!$Q$7:$S$107,2,FALSE),3)</f>
        <v>0.90400000000000003</v>
      </c>
      <c r="G138" s="56">
        <f t="shared" si="10"/>
        <v>24.34</v>
      </c>
      <c r="H138" s="85">
        <f t="shared" si="11"/>
        <v>19.881933199999999</v>
      </c>
      <c r="M138" s="43">
        <v>136</v>
      </c>
      <c r="N138" t="s">
        <v>263</v>
      </c>
      <c r="O138" s="1">
        <v>21</v>
      </c>
      <c r="P138" s="1">
        <v>40</v>
      </c>
    </row>
    <row r="139" spans="1:16" x14ac:dyDescent="0.2">
      <c r="A139" s="1">
        <v>137</v>
      </c>
      <c r="B139" t="str">
        <f t="shared" si="12"/>
        <v>Kings_Ck_S020</v>
      </c>
      <c r="C139" s="45">
        <f t="shared" si="13"/>
        <v>19</v>
      </c>
      <c r="D139" s="45">
        <f t="shared" si="14"/>
        <v>42</v>
      </c>
      <c r="E139" s="56">
        <f>VLOOKUP(B139,'WHA Lag Times'!$B$5:$C$293,2,FALSE)</f>
        <v>28</v>
      </c>
      <c r="F139" s="57">
        <f>ROUND(VLOOKUP($C139,Lag_Time_Ratios!$Q$7:$S$107,2,FALSE),3)</f>
        <v>0.91300000000000003</v>
      </c>
      <c r="G139" s="56">
        <f t="shared" si="10"/>
        <v>30.67</v>
      </c>
      <c r="H139" s="85">
        <f t="shared" si="11"/>
        <v>24.769222200000002</v>
      </c>
      <c r="M139" s="43">
        <v>137</v>
      </c>
      <c r="N139" t="s">
        <v>264</v>
      </c>
      <c r="O139" s="1">
        <v>19</v>
      </c>
      <c r="P139" s="1">
        <v>42</v>
      </c>
    </row>
    <row r="140" spans="1:16" x14ac:dyDescent="0.2">
      <c r="A140" s="1">
        <v>138</v>
      </c>
      <c r="B140" t="str">
        <f t="shared" si="12"/>
        <v>Kings_Ck_S030</v>
      </c>
      <c r="C140" s="45">
        <f t="shared" si="13"/>
        <v>22</v>
      </c>
      <c r="D140" s="45">
        <f t="shared" si="14"/>
        <v>31</v>
      </c>
      <c r="E140" s="56">
        <f>VLOOKUP(B140,'WHA Lag Times'!$B$5:$C$293,2,FALSE)</f>
        <v>7.6</v>
      </c>
      <c r="F140" s="57">
        <f>ROUND(VLOOKUP($C140,Lag_Time_Ratios!$Q$7:$S$107,2,FALSE),3)</f>
        <v>0.89900000000000002</v>
      </c>
      <c r="G140" s="56">
        <f t="shared" si="10"/>
        <v>8.4499999999999993</v>
      </c>
      <c r="H140" s="85">
        <f t="shared" si="11"/>
        <v>7.2516910000000001</v>
      </c>
      <c r="M140" s="43">
        <v>138</v>
      </c>
      <c r="N140" t="s">
        <v>268</v>
      </c>
      <c r="O140" s="1">
        <v>22</v>
      </c>
      <c r="P140" s="1">
        <v>31</v>
      </c>
    </row>
    <row r="141" spans="1:16" x14ac:dyDescent="0.2">
      <c r="A141" s="1">
        <v>139</v>
      </c>
      <c r="B141" t="str">
        <f t="shared" si="12"/>
        <v>Lake_Arlington_S010</v>
      </c>
      <c r="C141" s="45">
        <f t="shared" si="13"/>
        <v>67</v>
      </c>
      <c r="D141" s="45">
        <f t="shared" si="14"/>
        <v>85</v>
      </c>
      <c r="E141" s="56">
        <f>VLOOKUP(B141,'WHA Lag Times'!$B$5:$C$293,2,FALSE)</f>
        <v>1.4</v>
      </c>
      <c r="F141" s="57">
        <f>ROUND(VLOOKUP($C141,Lag_Time_Ratios!$Q$7:$S$107,2,FALSE),3)</f>
        <v>0.69299999999999995</v>
      </c>
      <c r="G141" s="56">
        <f t="shared" si="10"/>
        <v>2.02</v>
      </c>
      <c r="H141" s="85">
        <f t="shared" si="11"/>
        <v>1.2334711999999999</v>
      </c>
      <c r="M141" s="43">
        <v>139</v>
      </c>
      <c r="N141" t="s">
        <v>133</v>
      </c>
      <c r="O141" s="1">
        <v>67</v>
      </c>
      <c r="P141" s="1">
        <v>85</v>
      </c>
    </row>
    <row r="142" spans="1:16" x14ac:dyDescent="0.2">
      <c r="A142" s="1">
        <v>140</v>
      </c>
      <c r="B142" t="str">
        <f t="shared" si="12"/>
        <v>Lake_Halbert_S010</v>
      </c>
      <c r="C142" s="45">
        <f t="shared" si="13"/>
        <v>31</v>
      </c>
      <c r="D142" s="45">
        <f t="shared" si="14"/>
        <v>52</v>
      </c>
      <c r="E142" s="56">
        <f>VLOOKUP(B142,'WHA Lag Times'!$B$5:$C$293,2,FALSE)</f>
        <v>1.9</v>
      </c>
      <c r="F142" s="57">
        <f>ROUND(VLOOKUP($C142,Lag_Time_Ratios!$Q$7:$S$107,2,FALSE),3)</f>
        <v>0.85799999999999998</v>
      </c>
      <c r="G142" s="56">
        <f t="shared" si="10"/>
        <v>2.21</v>
      </c>
      <c r="H142" s="85">
        <f t="shared" si="11"/>
        <v>1.6874422</v>
      </c>
      <c r="M142" s="43">
        <v>140</v>
      </c>
      <c r="N142" t="s">
        <v>284</v>
      </c>
      <c r="O142" s="1">
        <v>31</v>
      </c>
      <c r="P142" s="1">
        <v>52</v>
      </c>
    </row>
    <row r="143" spans="1:16" x14ac:dyDescent="0.2">
      <c r="A143" s="1">
        <v>141</v>
      </c>
      <c r="B143" t="str">
        <f t="shared" si="12"/>
        <v>Lake_Kiowa_S010</v>
      </c>
      <c r="C143" s="45">
        <f t="shared" si="13"/>
        <v>8</v>
      </c>
      <c r="D143" s="45">
        <f t="shared" si="14"/>
        <v>48</v>
      </c>
      <c r="E143" s="56">
        <f>VLOOKUP(B143,'WHA Lag Times'!$B$5:$C$293,2,FALSE)</f>
        <v>3.1</v>
      </c>
      <c r="F143" s="57">
        <f>ROUND(VLOOKUP($C143,Lag_Time_Ratios!$Q$7:$S$107,2,FALSE),3)</f>
        <v>0.96299999999999997</v>
      </c>
      <c r="G143" s="56">
        <f t="shared" si="10"/>
        <v>3.22</v>
      </c>
      <c r="H143" s="85">
        <f t="shared" si="11"/>
        <v>2.5100959999999999</v>
      </c>
      <c r="M143" s="43">
        <v>141</v>
      </c>
      <c r="N143" t="s">
        <v>179</v>
      </c>
      <c r="O143" s="1">
        <v>8</v>
      </c>
      <c r="P143" s="1">
        <v>48</v>
      </c>
    </row>
    <row r="144" spans="1:16" x14ac:dyDescent="0.2">
      <c r="A144" s="1">
        <v>142</v>
      </c>
      <c r="B144" t="str">
        <f t="shared" si="12"/>
        <v>Lake_Kiowa_S020</v>
      </c>
      <c r="C144" s="45">
        <f t="shared" si="13"/>
        <v>10</v>
      </c>
      <c r="D144" s="45">
        <f t="shared" si="14"/>
        <v>18</v>
      </c>
      <c r="E144" s="56">
        <f>VLOOKUP(B144,'WHA Lag Times'!$B$5:$C$293,2,FALSE)</f>
        <v>2.41</v>
      </c>
      <c r="F144" s="57">
        <f>ROUND(VLOOKUP($C144,Lag_Time_Ratios!$Q$7:$S$107,2,FALSE),3)</f>
        <v>0.95399999999999996</v>
      </c>
      <c r="G144" s="56">
        <f t="shared" si="10"/>
        <v>2.5299999999999998</v>
      </c>
      <c r="H144" s="85">
        <f t="shared" si="11"/>
        <v>2.3173007999999999</v>
      </c>
      <c r="M144" s="43">
        <v>142</v>
      </c>
      <c r="N144" t="s">
        <v>184</v>
      </c>
      <c r="O144" s="1">
        <v>10</v>
      </c>
      <c r="P144" s="1">
        <v>18</v>
      </c>
    </row>
    <row r="145" spans="1:16" x14ac:dyDescent="0.2">
      <c r="A145" s="1">
        <v>143</v>
      </c>
      <c r="B145" t="str">
        <f t="shared" si="12"/>
        <v>Lake_Worth_S010</v>
      </c>
      <c r="C145" s="45">
        <f t="shared" si="13"/>
        <v>40</v>
      </c>
      <c r="D145" s="45">
        <f t="shared" si="14"/>
        <v>72</v>
      </c>
      <c r="E145" s="56">
        <f>VLOOKUP(B145,'WHA Lag Times'!$B$5:$C$293,2,FALSE)</f>
        <v>4.5</v>
      </c>
      <c r="F145" s="57">
        <f>ROUND(VLOOKUP($C145,Lag_Time_Ratios!$Q$7:$S$107,2,FALSE),3)</f>
        <v>0.81699999999999995</v>
      </c>
      <c r="G145" s="56">
        <f t="shared" si="10"/>
        <v>5.51</v>
      </c>
      <c r="H145" s="85">
        <f t="shared" si="11"/>
        <v>3.6924543999999999</v>
      </c>
      <c r="M145" s="43">
        <v>143</v>
      </c>
      <c r="N145" t="s">
        <v>107</v>
      </c>
      <c r="O145" s="1">
        <v>40</v>
      </c>
      <c r="P145" s="1">
        <v>72</v>
      </c>
    </row>
    <row r="146" spans="1:16" x14ac:dyDescent="0.2">
      <c r="A146" s="1">
        <v>144</v>
      </c>
      <c r="B146" t="str">
        <f t="shared" si="12"/>
        <v>Lake_Worth_S020</v>
      </c>
      <c r="C146" s="45">
        <f t="shared" si="13"/>
        <v>62</v>
      </c>
      <c r="D146" s="45">
        <f t="shared" si="14"/>
        <v>76</v>
      </c>
      <c r="E146" s="56">
        <f>VLOOKUP(B146,'WHA Lag Times'!$B$5:$C$293,2,FALSE)</f>
        <v>3.3</v>
      </c>
      <c r="F146" s="57">
        <f>ROUND(VLOOKUP($C146,Lag_Time_Ratios!$Q$7:$S$107,2,FALSE),3)</f>
        <v>0.71599999999999997</v>
      </c>
      <c r="G146" s="56">
        <f t="shared" si="10"/>
        <v>4.6100000000000003</v>
      </c>
      <c r="H146" s="85">
        <f t="shared" si="11"/>
        <v>3.0044067999999999</v>
      </c>
      <c r="M146" s="43">
        <v>144</v>
      </c>
      <c r="N146" t="s">
        <v>108</v>
      </c>
      <c r="O146" s="1">
        <v>62</v>
      </c>
      <c r="P146" s="1">
        <v>76</v>
      </c>
    </row>
    <row r="147" spans="1:16" x14ac:dyDescent="0.2">
      <c r="A147" s="1">
        <v>145</v>
      </c>
      <c r="B147" t="str">
        <f t="shared" si="12"/>
        <v>Lavon_S010</v>
      </c>
      <c r="C147" s="45">
        <f t="shared" si="13"/>
        <v>44</v>
      </c>
      <c r="D147" s="45">
        <f t="shared" si="14"/>
        <v>56</v>
      </c>
      <c r="E147" s="56">
        <f>VLOOKUP(B147,'WHA Lag Times'!$B$5:$C$293,2,FALSE)</f>
        <v>5.3</v>
      </c>
      <c r="F147" s="57">
        <f>ROUND(VLOOKUP($C147,Lag_Time_Ratios!$Q$7:$S$107,2,FALSE),3)</f>
        <v>0.79800000000000004</v>
      </c>
      <c r="G147" s="56">
        <f t="shared" si="10"/>
        <v>6.64</v>
      </c>
      <c r="H147" s="85">
        <f t="shared" si="11"/>
        <v>4.9350655999999997</v>
      </c>
      <c r="M147" s="43">
        <v>145</v>
      </c>
      <c r="N147" t="s">
        <v>248</v>
      </c>
      <c r="O147" s="1">
        <v>44</v>
      </c>
      <c r="P147" s="1">
        <v>56</v>
      </c>
    </row>
    <row r="148" spans="1:16" x14ac:dyDescent="0.2">
      <c r="A148" s="1">
        <v>146</v>
      </c>
      <c r="B148" t="str">
        <f t="shared" si="12"/>
        <v>Lavon_S020</v>
      </c>
      <c r="C148" s="45">
        <f t="shared" si="13"/>
        <v>59</v>
      </c>
      <c r="D148" s="45">
        <f t="shared" si="14"/>
        <v>74</v>
      </c>
      <c r="E148" s="56">
        <f>VLOOKUP(B148,'WHA Lag Times'!$B$5:$C$293,2,FALSE)</f>
        <v>4.3</v>
      </c>
      <c r="F148" s="57">
        <f>ROUND(VLOOKUP($C148,Lag_Time_Ratios!$Q$7:$S$107,2,FALSE),3)</f>
        <v>0.73</v>
      </c>
      <c r="G148" s="56">
        <f t="shared" si="10"/>
        <v>5.89</v>
      </c>
      <c r="H148" s="85">
        <f t="shared" si="11"/>
        <v>3.8953569999999997</v>
      </c>
      <c r="M148" s="43">
        <v>146</v>
      </c>
      <c r="N148" t="s">
        <v>249</v>
      </c>
      <c r="O148" s="1">
        <v>59</v>
      </c>
      <c r="P148" s="1">
        <v>74</v>
      </c>
    </row>
    <row r="149" spans="1:16" x14ac:dyDescent="0.2">
      <c r="A149" s="1">
        <v>147</v>
      </c>
      <c r="B149" t="str">
        <f t="shared" si="12"/>
        <v>Lewisville_S010</v>
      </c>
      <c r="C149" s="45">
        <f t="shared" si="13"/>
        <v>55</v>
      </c>
      <c r="D149" s="45">
        <f t="shared" si="14"/>
        <v>80</v>
      </c>
      <c r="E149" s="56">
        <f>VLOOKUP(B149,'WHA Lag Times'!$B$5:$C$293,2,FALSE)</f>
        <v>3.71</v>
      </c>
      <c r="F149" s="57">
        <f>ROUND(VLOOKUP($C149,Lag_Time_Ratios!$Q$7:$S$107,2,FALSE),3)</f>
        <v>0.748</v>
      </c>
      <c r="G149" s="56">
        <f t="shared" si="10"/>
        <v>4.96</v>
      </c>
      <c r="H149" s="85">
        <f t="shared" si="11"/>
        <v>3.14208</v>
      </c>
      <c r="M149" s="43">
        <v>147</v>
      </c>
      <c r="N149" t="s">
        <v>203</v>
      </c>
      <c r="O149" s="1">
        <v>55</v>
      </c>
      <c r="P149" s="1">
        <v>80</v>
      </c>
    </row>
    <row r="150" spans="1:16" x14ac:dyDescent="0.2">
      <c r="A150" s="1">
        <v>148</v>
      </c>
      <c r="B150" t="str">
        <f t="shared" si="12"/>
        <v>Lewisville_S020</v>
      </c>
      <c r="C150" s="45">
        <f t="shared" si="13"/>
        <v>63</v>
      </c>
      <c r="D150" s="45">
        <f t="shared" si="14"/>
        <v>81</v>
      </c>
      <c r="E150" s="56">
        <f>VLOOKUP(B150,'WHA Lag Times'!$B$5:$C$293,2,FALSE)</f>
        <v>1.63</v>
      </c>
      <c r="F150" s="57">
        <f>ROUND(VLOOKUP($C150,Lag_Time_Ratios!$Q$7:$S$107,2,FALSE),3)</f>
        <v>0.71099999999999997</v>
      </c>
      <c r="G150" s="56">
        <f t="shared" si="10"/>
        <v>2.29</v>
      </c>
      <c r="H150" s="85">
        <f t="shared" si="11"/>
        <v>1.4412123999999999</v>
      </c>
      <c r="M150" s="43">
        <v>148</v>
      </c>
      <c r="N150" t="s">
        <v>206</v>
      </c>
      <c r="O150" s="1">
        <v>63</v>
      </c>
      <c r="P150" s="1">
        <v>81</v>
      </c>
    </row>
    <row r="151" spans="1:16" x14ac:dyDescent="0.2">
      <c r="A151" s="1">
        <v>149</v>
      </c>
      <c r="B151" t="str">
        <f t="shared" si="12"/>
        <v>Lewisville_S030</v>
      </c>
      <c r="C151" s="45">
        <f t="shared" si="13"/>
        <v>38</v>
      </c>
      <c r="D151" s="45">
        <f t="shared" si="14"/>
        <v>51</v>
      </c>
      <c r="E151" s="56">
        <f>VLOOKUP(B151,'WHA Lag Times'!$B$5:$C$293,2,FALSE)</f>
        <v>3.09</v>
      </c>
      <c r="F151" s="57">
        <f>ROUND(VLOOKUP($C151,Lag_Time_Ratios!$Q$7:$S$107,2,FALSE),3)</f>
        <v>0.82599999999999996</v>
      </c>
      <c r="G151" s="56">
        <f t="shared" si="10"/>
        <v>3.74</v>
      </c>
      <c r="H151" s="85">
        <f t="shared" si="11"/>
        <v>2.8673203999999997</v>
      </c>
      <c r="M151" s="43">
        <v>149</v>
      </c>
      <c r="N151" t="s">
        <v>197</v>
      </c>
      <c r="O151" s="1">
        <v>38</v>
      </c>
      <c r="P151" s="1">
        <v>51</v>
      </c>
    </row>
    <row r="152" spans="1:16" x14ac:dyDescent="0.2">
      <c r="A152" s="1">
        <v>150</v>
      </c>
      <c r="B152" t="str">
        <f t="shared" si="12"/>
        <v>Lewisville_S040</v>
      </c>
      <c r="C152" s="45">
        <f t="shared" si="13"/>
        <v>65</v>
      </c>
      <c r="D152" s="45">
        <f t="shared" si="14"/>
        <v>82</v>
      </c>
      <c r="E152" s="56">
        <f>VLOOKUP(B152,'WHA Lag Times'!$B$5:$C$293,2,FALSE)</f>
        <v>2.3199999999999998</v>
      </c>
      <c r="F152" s="57">
        <f>ROUND(VLOOKUP($C152,Lag_Time_Ratios!$Q$7:$S$107,2,FALSE),3)</f>
        <v>0.70199999999999996</v>
      </c>
      <c r="G152" s="56">
        <f t="shared" si="10"/>
        <v>3.3</v>
      </c>
      <c r="H152" s="85">
        <f t="shared" si="11"/>
        <v>2.063062</v>
      </c>
      <c r="M152" s="43">
        <v>150</v>
      </c>
      <c r="N152" t="s">
        <v>204</v>
      </c>
      <c r="O152" s="1">
        <v>65</v>
      </c>
      <c r="P152" s="1">
        <v>82</v>
      </c>
    </row>
    <row r="153" spans="1:16" x14ac:dyDescent="0.2">
      <c r="A153" s="1">
        <v>151</v>
      </c>
      <c r="B153" t="str">
        <f t="shared" si="12"/>
        <v>Lewisville_S050</v>
      </c>
      <c r="C153" s="45">
        <f t="shared" si="13"/>
        <v>60</v>
      </c>
      <c r="D153" s="45">
        <f t="shared" si="14"/>
        <v>78</v>
      </c>
      <c r="E153" s="56">
        <f>VLOOKUP(B153,'WHA Lag Times'!$B$5:$C$293,2,FALSE)</f>
        <v>2.19</v>
      </c>
      <c r="F153" s="57">
        <f>ROUND(VLOOKUP($C153,Lag_Time_Ratios!$Q$7:$S$107,2,FALSE),3)</f>
        <v>0.72499999999999998</v>
      </c>
      <c r="G153" s="56">
        <f t="shared" si="10"/>
        <v>3.02</v>
      </c>
      <c r="H153" s="85">
        <f t="shared" si="11"/>
        <v>1.9410311999999998</v>
      </c>
      <c r="M153" s="43">
        <v>151</v>
      </c>
      <c r="N153" t="s">
        <v>205</v>
      </c>
      <c r="O153" s="1">
        <v>60</v>
      </c>
      <c r="P153" s="1">
        <v>78</v>
      </c>
    </row>
    <row r="154" spans="1:16" x14ac:dyDescent="0.2">
      <c r="A154" s="1">
        <v>152</v>
      </c>
      <c r="B154" s="46" t="str">
        <f t="shared" si="12"/>
        <v>LittleFossil_Ck_S010</v>
      </c>
      <c r="C154" s="45">
        <f t="shared" si="13"/>
        <v>58</v>
      </c>
      <c r="D154" s="45">
        <f t="shared" si="14"/>
        <v>78</v>
      </c>
      <c r="E154" s="56">
        <f>VLOOKUP(B154,'WHA Lag Times'!$B$5:$C$293,2,FALSE)</f>
        <v>2.2999999999999998</v>
      </c>
      <c r="F154" s="57">
        <f>ROUND(VLOOKUP($C154,Lag_Time_Ratios!$Q$7:$S$107,2,FALSE),3)</f>
        <v>0.73399999999999999</v>
      </c>
      <c r="G154" s="56">
        <f t="shared" si="10"/>
        <v>3.13</v>
      </c>
      <c r="H154" s="85">
        <f t="shared" si="11"/>
        <v>2.0132919999999999</v>
      </c>
      <c r="M154" s="43">
        <v>152</v>
      </c>
      <c r="N154" s="46" t="s">
        <v>129</v>
      </c>
      <c r="O154" s="1">
        <v>58</v>
      </c>
      <c r="P154" s="1">
        <v>78</v>
      </c>
    </row>
    <row r="155" spans="1:16" x14ac:dyDescent="0.2">
      <c r="A155" s="1">
        <v>153</v>
      </c>
      <c r="B155" s="46" t="str">
        <f t="shared" si="12"/>
        <v>Little_Elkhart_S010</v>
      </c>
      <c r="C155" s="45">
        <f t="shared" si="13"/>
        <v>2</v>
      </c>
      <c r="D155" s="45">
        <f t="shared" si="14"/>
        <v>4</v>
      </c>
      <c r="E155" s="56">
        <f>VLOOKUP(B155,'WHA Lag Times'!$B$5:$C$293,2,FALSE)</f>
        <v>11.6</v>
      </c>
      <c r="F155" s="57">
        <f>ROUND(VLOOKUP($C155,Lag_Time_Ratios!$Q$7:$S$107,2,FALSE),3)</f>
        <v>0.99099999999999999</v>
      </c>
      <c r="G155" s="56">
        <f t="shared" si="10"/>
        <v>11.71</v>
      </c>
      <c r="H155" s="85">
        <f t="shared" si="11"/>
        <v>11.4927364</v>
      </c>
      <c r="M155" s="43">
        <v>153</v>
      </c>
      <c r="N155" s="46" t="s">
        <v>309</v>
      </c>
      <c r="O155" s="1">
        <v>2</v>
      </c>
      <c r="P155" s="1">
        <v>4</v>
      </c>
    </row>
    <row r="156" spans="1:16" x14ac:dyDescent="0.2">
      <c r="A156" s="1">
        <v>154</v>
      </c>
      <c r="B156" s="46" t="str">
        <f t="shared" si="12"/>
        <v>Little_Elm_Ck_S010</v>
      </c>
      <c r="C156" s="45">
        <f t="shared" si="13"/>
        <v>10</v>
      </c>
      <c r="D156" s="45">
        <f t="shared" si="14"/>
        <v>67</v>
      </c>
      <c r="E156" s="56">
        <f>VLOOKUP(B156,'WHA Lag Times'!$B$5:$C$293,2,FALSE)</f>
        <v>5</v>
      </c>
      <c r="F156" s="57">
        <f>ROUND(VLOOKUP($C156,Lag_Time_Ratios!$Q$7:$S$107,2,FALSE),3)</f>
        <v>0.95399999999999996</v>
      </c>
      <c r="G156" s="56">
        <f t="shared" si="10"/>
        <v>5.24</v>
      </c>
      <c r="H156" s="85">
        <f t="shared" si="11"/>
        <v>3.6320455999999997</v>
      </c>
      <c r="M156" s="43">
        <v>154</v>
      </c>
      <c r="N156" s="46" t="s">
        <v>191</v>
      </c>
      <c r="O156" s="1">
        <v>10</v>
      </c>
      <c r="P156" s="1">
        <v>67</v>
      </c>
    </row>
    <row r="157" spans="1:16" x14ac:dyDescent="0.2">
      <c r="A157" s="1">
        <v>155</v>
      </c>
      <c r="B157" s="46" t="str">
        <f t="shared" si="12"/>
        <v>Little_Elm_Ck_S020</v>
      </c>
      <c r="C157" s="45">
        <f t="shared" si="13"/>
        <v>20</v>
      </c>
      <c r="D157" s="45">
        <f t="shared" si="14"/>
        <v>64</v>
      </c>
      <c r="E157" s="56">
        <f>VLOOKUP(B157,'WHA Lag Times'!$B$5:$C$293,2,FALSE)</f>
        <v>6.59</v>
      </c>
      <c r="F157" s="57">
        <f>ROUND(VLOOKUP($C157,Lag_Time_Ratios!$Q$7:$S$107,2,FALSE),3)</f>
        <v>0.90800000000000003</v>
      </c>
      <c r="G157" s="56">
        <f t="shared" si="10"/>
        <v>7.26</v>
      </c>
      <c r="H157" s="85">
        <f t="shared" si="11"/>
        <v>5.1269647999999997</v>
      </c>
      <c r="M157" s="43">
        <v>155</v>
      </c>
      <c r="N157" s="46" t="s">
        <v>192</v>
      </c>
      <c r="O157" s="1">
        <v>20</v>
      </c>
      <c r="P157" s="1">
        <v>64</v>
      </c>
    </row>
    <row r="158" spans="1:16" x14ac:dyDescent="0.2">
      <c r="A158" s="1">
        <v>156</v>
      </c>
      <c r="B158" s="46" t="str">
        <f t="shared" si="12"/>
        <v>Little_Elm_Ck_S030</v>
      </c>
      <c r="C158" s="45">
        <f t="shared" si="13"/>
        <v>14</v>
      </c>
      <c r="D158" s="45">
        <f t="shared" si="14"/>
        <v>65</v>
      </c>
      <c r="E158" s="56">
        <f>VLOOKUP(B158,'WHA Lag Times'!$B$5:$C$293,2,FALSE)</f>
        <v>6.68</v>
      </c>
      <c r="F158" s="57">
        <f>ROUND(VLOOKUP($C158,Lag_Time_Ratios!$Q$7:$S$107,2,FALSE),3)</f>
        <v>0.93600000000000005</v>
      </c>
      <c r="G158" s="56">
        <f t="shared" si="10"/>
        <v>7.14</v>
      </c>
      <c r="H158" s="85">
        <f t="shared" si="11"/>
        <v>5.0122387999999996</v>
      </c>
      <c r="M158" s="43">
        <v>156</v>
      </c>
      <c r="N158" s="46" t="s">
        <v>193</v>
      </c>
      <c r="O158" s="1">
        <v>14</v>
      </c>
      <c r="P158" s="1">
        <v>65</v>
      </c>
    </row>
    <row r="159" spans="1:16" x14ac:dyDescent="0.2">
      <c r="A159" s="1">
        <v>157</v>
      </c>
      <c r="B159" t="str">
        <f t="shared" si="12"/>
        <v>Livingston_S010</v>
      </c>
      <c r="C159" s="45">
        <f t="shared" si="13"/>
        <v>3</v>
      </c>
      <c r="D159" s="45">
        <f t="shared" si="14"/>
        <v>7</v>
      </c>
      <c r="E159" s="56">
        <f>VLOOKUP(B159,'WHA Lag Times'!$B$5:$C$293,2,FALSE)</f>
        <v>17</v>
      </c>
      <c r="F159" s="57">
        <f>ROUND(VLOOKUP($C159,Lag_Time_Ratios!$Q$7:$S$107,2,FALSE),3)</f>
        <v>0.98599999999999999</v>
      </c>
      <c r="G159" s="56">
        <f t="shared" si="10"/>
        <v>17.239999999999998</v>
      </c>
      <c r="H159" s="85">
        <f t="shared" si="11"/>
        <v>16.6841632</v>
      </c>
      <c r="M159" s="43">
        <v>157</v>
      </c>
      <c r="N159" t="s">
        <v>318</v>
      </c>
      <c r="O159" s="1">
        <v>3</v>
      </c>
      <c r="P159" s="1">
        <v>7</v>
      </c>
    </row>
    <row r="160" spans="1:16" x14ac:dyDescent="0.2">
      <c r="A160" s="1">
        <v>158</v>
      </c>
      <c r="B160" t="str">
        <f t="shared" si="12"/>
        <v>Livingston_S020</v>
      </c>
      <c r="C160" s="45">
        <f t="shared" si="13"/>
        <v>15</v>
      </c>
      <c r="D160" s="45">
        <f t="shared" si="14"/>
        <v>34</v>
      </c>
      <c r="E160" s="56">
        <f>VLOOKUP(B160,'WHA Lag Times'!$B$5:$C$293,2,FALSE)</f>
        <v>5</v>
      </c>
      <c r="F160" s="57">
        <f>ROUND(VLOOKUP($C160,Lag_Time_Ratios!$Q$7:$S$107,2,FALSE),3)</f>
        <v>0.93100000000000005</v>
      </c>
      <c r="G160" s="56">
        <f t="shared" si="10"/>
        <v>5.37</v>
      </c>
      <c r="H160" s="85">
        <f t="shared" si="11"/>
        <v>4.5327026000000004</v>
      </c>
      <c r="M160" s="43">
        <v>158</v>
      </c>
      <c r="N160" t="s">
        <v>320</v>
      </c>
      <c r="O160" s="1">
        <v>15</v>
      </c>
      <c r="P160" s="1">
        <v>34</v>
      </c>
    </row>
    <row r="161" spans="1:16" x14ac:dyDescent="0.2">
      <c r="A161" s="1">
        <v>159</v>
      </c>
      <c r="B161" t="str">
        <f t="shared" si="12"/>
        <v>Livingston_S030</v>
      </c>
      <c r="C161" s="45">
        <f t="shared" si="13"/>
        <v>28</v>
      </c>
      <c r="D161" s="45">
        <f t="shared" si="14"/>
        <v>36</v>
      </c>
      <c r="E161" s="56">
        <f>VLOOKUP(B161,'WHA Lag Times'!$B$5:$C$293,2,FALSE)</f>
        <v>6</v>
      </c>
      <c r="F161" s="57">
        <f>ROUND(VLOOKUP($C161,Lag_Time_Ratios!$Q$7:$S$107,2,FALSE),3)</f>
        <v>0.872</v>
      </c>
      <c r="G161" s="56">
        <f t="shared" si="10"/>
        <v>6.88</v>
      </c>
      <c r="H161" s="85">
        <f t="shared" si="11"/>
        <v>5.7479167999999996</v>
      </c>
      <c r="M161" s="43">
        <v>159</v>
      </c>
      <c r="N161" t="s">
        <v>319</v>
      </c>
      <c r="O161" s="1">
        <v>28</v>
      </c>
      <c r="P161" s="1">
        <v>36</v>
      </c>
    </row>
    <row r="162" spans="1:16" x14ac:dyDescent="0.2">
      <c r="A162" s="1">
        <v>160</v>
      </c>
      <c r="B162" t="str">
        <f t="shared" si="12"/>
        <v>Lk_Weatherford_S010</v>
      </c>
      <c r="C162" s="45">
        <f t="shared" si="13"/>
        <v>39</v>
      </c>
      <c r="D162" s="45">
        <f t="shared" si="14"/>
        <v>40</v>
      </c>
      <c r="E162" s="56">
        <f>VLOOKUP(B162,'WHA Lag Times'!$B$5:$C$293,2,FALSE)</f>
        <v>6.8</v>
      </c>
      <c r="F162" s="57">
        <f>ROUND(VLOOKUP($C162,Lag_Time_Ratios!$Q$7:$S$107,2,FALSE),3)</f>
        <v>0.82099999999999995</v>
      </c>
      <c r="G162" s="56">
        <f t="shared" si="10"/>
        <v>8.2799999999999994</v>
      </c>
      <c r="H162" s="85">
        <f t="shared" si="11"/>
        <v>6.7620775999999996</v>
      </c>
      <c r="M162" s="43">
        <v>160</v>
      </c>
      <c r="N162" t="s">
        <v>109</v>
      </c>
      <c r="O162" s="1">
        <v>39</v>
      </c>
      <c r="P162" s="1">
        <v>40</v>
      </c>
    </row>
    <row r="163" spans="1:16" x14ac:dyDescent="0.2">
      <c r="A163" s="1">
        <v>161</v>
      </c>
      <c r="B163" t="str">
        <f t="shared" si="12"/>
        <v>Lk_Weatherford_S020</v>
      </c>
      <c r="C163" s="45">
        <f t="shared" si="13"/>
        <v>49</v>
      </c>
      <c r="D163" s="45">
        <f t="shared" si="14"/>
        <v>63</v>
      </c>
      <c r="E163" s="56">
        <f>VLOOKUP(B163,'WHA Lag Times'!$B$5:$C$293,2,FALSE)</f>
        <v>2.1</v>
      </c>
      <c r="F163" s="57">
        <f>ROUND(VLOOKUP($C163,Lag_Time_Ratios!$Q$7:$S$107,2,FALSE),3)</f>
        <v>0.77600000000000002</v>
      </c>
      <c r="G163" s="56">
        <f t="shared" si="10"/>
        <v>2.71</v>
      </c>
      <c r="H163" s="85">
        <f t="shared" si="11"/>
        <v>1.9262348</v>
      </c>
      <c r="M163" s="43">
        <v>161</v>
      </c>
      <c r="N163" t="s">
        <v>110</v>
      </c>
      <c r="O163" s="1">
        <v>49</v>
      </c>
      <c r="P163" s="1">
        <v>63</v>
      </c>
    </row>
    <row r="164" spans="1:16" x14ac:dyDescent="0.2">
      <c r="A164" s="1">
        <v>162</v>
      </c>
      <c r="B164" t="str">
        <f t="shared" si="12"/>
        <v>Long_King_Ck_S010</v>
      </c>
      <c r="C164" s="45">
        <f t="shared" si="13"/>
        <v>2</v>
      </c>
      <c r="D164" s="45">
        <f t="shared" si="14"/>
        <v>9</v>
      </c>
      <c r="E164" s="56">
        <f>VLOOKUP(B164,'WHA Lag Times'!$B$5:$C$293,2,FALSE)</f>
        <v>7.5</v>
      </c>
      <c r="F164" s="57">
        <f>ROUND(VLOOKUP($C164,Lag_Time_Ratios!$Q$7:$S$107,2,FALSE),3)</f>
        <v>0.99099999999999999</v>
      </c>
      <c r="G164" s="56">
        <f t="shared" si="10"/>
        <v>7.57</v>
      </c>
      <c r="H164" s="85">
        <f t="shared" si="11"/>
        <v>7.2573058000000001</v>
      </c>
      <c r="M164" s="43">
        <v>162</v>
      </c>
      <c r="N164" t="s">
        <v>321</v>
      </c>
      <c r="O164" s="1">
        <v>2</v>
      </c>
      <c r="P164" s="1">
        <v>9</v>
      </c>
    </row>
    <row r="165" spans="1:16" x14ac:dyDescent="0.2">
      <c r="A165" s="1">
        <v>163</v>
      </c>
      <c r="B165" t="str">
        <f t="shared" si="12"/>
        <v>Long_King_Ck_S020</v>
      </c>
      <c r="C165" s="45">
        <f t="shared" si="13"/>
        <v>6</v>
      </c>
      <c r="D165" s="45">
        <f t="shared" si="14"/>
        <v>32</v>
      </c>
      <c r="E165" s="56">
        <f>VLOOKUP(B165,'WHA Lag Times'!$B$5:$C$293,2,FALSE)</f>
        <v>10.8</v>
      </c>
      <c r="F165" s="57">
        <f>ROUND(VLOOKUP($C165,Lag_Time_Ratios!$Q$7:$S$107,2,FALSE),3)</f>
        <v>0.97299999999999998</v>
      </c>
      <c r="G165" s="56">
        <f t="shared" si="10"/>
        <v>11.1</v>
      </c>
      <c r="H165" s="85">
        <f t="shared" si="11"/>
        <v>9.478212000000001</v>
      </c>
      <c r="M165" s="43">
        <v>163</v>
      </c>
      <c r="N165" t="s">
        <v>322</v>
      </c>
      <c r="O165" s="1">
        <v>6</v>
      </c>
      <c r="P165" s="1">
        <v>32</v>
      </c>
    </row>
    <row r="166" spans="1:16" x14ac:dyDescent="0.2">
      <c r="A166" s="1">
        <v>164</v>
      </c>
      <c r="B166" t="str">
        <f t="shared" si="12"/>
        <v>Lost_Ck_S010</v>
      </c>
      <c r="C166" s="45">
        <f t="shared" si="13"/>
        <v>8</v>
      </c>
      <c r="D166" s="45">
        <f t="shared" si="14"/>
        <v>17</v>
      </c>
      <c r="E166" s="56">
        <f>VLOOKUP(B166,'WHA Lag Times'!$B$5:$C$293,2,FALSE)</f>
        <v>4</v>
      </c>
      <c r="F166" s="57">
        <f>ROUND(VLOOKUP($C166,Lag_Time_Ratios!$Q$7:$S$107,2,FALSE),3)</f>
        <v>0.96299999999999997</v>
      </c>
      <c r="G166" s="56">
        <f t="shared" si="10"/>
        <v>4.1500000000000004</v>
      </c>
      <c r="H166" s="85">
        <f t="shared" si="11"/>
        <v>3.8289369999999998</v>
      </c>
      <c r="M166" s="43">
        <v>164</v>
      </c>
      <c r="N166" t="s">
        <v>61</v>
      </c>
      <c r="O166" s="1">
        <v>8</v>
      </c>
      <c r="P166" s="1">
        <v>17</v>
      </c>
    </row>
    <row r="167" spans="1:16" x14ac:dyDescent="0.2">
      <c r="A167" s="1">
        <v>165</v>
      </c>
      <c r="B167" t="str">
        <f t="shared" si="12"/>
        <v>Lost_Ck_S020</v>
      </c>
      <c r="C167" s="45">
        <f t="shared" si="13"/>
        <v>1</v>
      </c>
      <c r="D167" s="45">
        <f t="shared" si="14"/>
        <v>3</v>
      </c>
      <c r="E167" s="56">
        <f>VLOOKUP(B167,'WHA Lag Times'!$B$5:$C$293,2,FALSE)</f>
        <v>4.3</v>
      </c>
      <c r="F167" s="57">
        <f>ROUND(VLOOKUP($C167,Lag_Time_Ratios!$Q$7:$S$107,2,FALSE),3)</f>
        <v>0.995</v>
      </c>
      <c r="G167" s="56">
        <f t="shared" si="10"/>
        <v>4.32</v>
      </c>
      <c r="H167" s="85">
        <f t="shared" si="11"/>
        <v>4.2604287999999997</v>
      </c>
      <c r="M167" s="43">
        <v>165</v>
      </c>
      <c r="N167" t="s">
        <v>62</v>
      </c>
      <c r="O167" s="1">
        <v>1</v>
      </c>
      <c r="P167" s="1">
        <v>3</v>
      </c>
    </row>
    <row r="168" spans="1:16" x14ac:dyDescent="0.2">
      <c r="A168" s="1">
        <v>166</v>
      </c>
      <c r="B168" t="str">
        <f t="shared" si="12"/>
        <v>Marine_Ck_S010</v>
      </c>
      <c r="C168" s="45">
        <f t="shared" si="13"/>
        <v>45</v>
      </c>
      <c r="D168" s="45">
        <f t="shared" si="14"/>
        <v>78</v>
      </c>
      <c r="E168" s="56">
        <f>VLOOKUP(B168,'WHA Lag Times'!$B$5:$C$293,2,FALSE)</f>
        <v>1</v>
      </c>
      <c r="F168" s="57">
        <f>ROUND(VLOOKUP($C168,Lag_Time_Ratios!$Q$7:$S$107,2,FALSE),3)</f>
        <v>0.79400000000000004</v>
      </c>
      <c r="G168" s="56">
        <f t="shared" si="10"/>
        <v>1.26</v>
      </c>
      <c r="H168" s="85">
        <f t="shared" si="11"/>
        <v>0.80956360000000005</v>
      </c>
      <c r="M168" s="43">
        <v>166</v>
      </c>
      <c r="N168" t="s">
        <v>124</v>
      </c>
      <c r="O168" s="1">
        <v>45</v>
      </c>
      <c r="P168" s="1">
        <v>78</v>
      </c>
    </row>
    <row r="169" spans="1:16" x14ac:dyDescent="0.2">
      <c r="A169" s="1">
        <v>167</v>
      </c>
      <c r="B169" t="str">
        <f t="shared" si="12"/>
        <v>Marine_Ck_S020</v>
      </c>
      <c r="C169" s="45">
        <f t="shared" si="13"/>
        <v>59</v>
      </c>
      <c r="D169" s="45">
        <f t="shared" si="14"/>
        <v>76</v>
      </c>
      <c r="E169" s="56">
        <f>VLOOKUP(B169,'WHA Lag Times'!$B$5:$C$293,2,FALSE)</f>
        <v>0.8</v>
      </c>
      <c r="F169" s="57">
        <f>ROUND(VLOOKUP($C169,Lag_Time_Ratios!$Q$7:$S$107,2,FALSE),3)</f>
        <v>0.73</v>
      </c>
      <c r="G169" s="56">
        <f t="shared" si="10"/>
        <v>1.1000000000000001</v>
      </c>
      <c r="H169" s="85">
        <f t="shared" si="11"/>
        <v>0.71435400000000004</v>
      </c>
      <c r="M169" s="43">
        <v>167</v>
      </c>
      <c r="N169" t="s">
        <v>123</v>
      </c>
      <c r="O169" s="1">
        <v>59</v>
      </c>
      <c r="P169" s="1">
        <v>76</v>
      </c>
    </row>
    <row r="170" spans="1:16" x14ac:dyDescent="0.2">
      <c r="A170" s="1">
        <v>168</v>
      </c>
      <c r="B170" t="str">
        <f t="shared" si="12"/>
        <v>Marys_Ck_S010</v>
      </c>
      <c r="C170" s="45">
        <f t="shared" si="13"/>
        <v>27</v>
      </c>
      <c r="D170" s="45">
        <f t="shared" si="14"/>
        <v>66</v>
      </c>
      <c r="E170" s="56">
        <f>VLOOKUP(B170,'WHA Lag Times'!$B$5:$C$293,2,FALSE)</f>
        <v>1.5</v>
      </c>
      <c r="F170" s="57">
        <f>ROUND(VLOOKUP($C170,Lag_Time_Ratios!$Q$7:$S$107,2,FALSE),3)</f>
        <v>0.876</v>
      </c>
      <c r="G170" s="56">
        <f t="shared" si="10"/>
        <v>1.71</v>
      </c>
      <c r="H170" s="85">
        <f t="shared" si="11"/>
        <v>1.1945597999999999</v>
      </c>
      <c r="M170" s="43">
        <v>168</v>
      </c>
      <c r="N170" t="s">
        <v>118</v>
      </c>
      <c r="O170" s="1">
        <v>27</v>
      </c>
      <c r="P170" s="1">
        <v>66</v>
      </c>
    </row>
    <row r="171" spans="1:16" x14ac:dyDescent="0.2">
      <c r="A171" s="1">
        <v>169</v>
      </c>
      <c r="B171" t="str">
        <f t="shared" si="12"/>
        <v>Menard_Ck_S010</v>
      </c>
      <c r="C171" s="45">
        <f t="shared" si="13"/>
        <v>1</v>
      </c>
      <c r="D171" s="45">
        <f t="shared" si="14"/>
        <v>9</v>
      </c>
      <c r="E171" s="56">
        <f>VLOOKUP(B171,'WHA Lag Times'!$B$5:$C$293,2,FALSE)</f>
        <v>27</v>
      </c>
      <c r="F171" s="57">
        <f>ROUND(VLOOKUP($C171,Lag_Time_Ratios!$Q$7:$S$107,2,FALSE),3)</f>
        <v>0.995</v>
      </c>
      <c r="G171" s="56">
        <f t="shared" si="10"/>
        <v>27.14</v>
      </c>
      <c r="H171" s="85">
        <f t="shared" si="11"/>
        <v>26.005590399999999</v>
      </c>
      <c r="M171" s="43">
        <v>169</v>
      </c>
      <c r="N171" t="s">
        <v>324</v>
      </c>
      <c r="O171" s="1">
        <v>1</v>
      </c>
      <c r="P171" s="1">
        <v>9</v>
      </c>
    </row>
    <row r="172" spans="1:16" x14ac:dyDescent="0.2">
      <c r="A172" s="1">
        <v>170</v>
      </c>
      <c r="B172" t="str">
        <f t="shared" si="12"/>
        <v>Mountain_Ck_S010</v>
      </c>
      <c r="C172" s="45">
        <f t="shared" si="13"/>
        <v>52</v>
      </c>
      <c r="D172" s="45">
        <f t="shared" si="14"/>
        <v>71</v>
      </c>
      <c r="E172" s="56">
        <f>VLOOKUP(B172,'WHA Lag Times'!$B$5:$C$293,2,FALSE)</f>
        <v>2.2999999999999998</v>
      </c>
      <c r="F172" s="57">
        <f>ROUND(VLOOKUP($C172,Lag_Time_Ratios!$Q$7:$S$107,2,FALSE),3)</f>
        <v>0.76200000000000001</v>
      </c>
      <c r="G172" s="56">
        <f t="shared" si="10"/>
        <v>3.02</v>
      </c>
      <c r="H172" s="85">
        <f t="shared" si="11"/>
        <v>2.0371995999999997</v>
      </c>
      <c r="M172" s="43">
        <v>170</v>
      </c>
      <c r="N172" t="s">
        <v>147</v>
      </c>
      <c r="O172" s="1">
        <v>52</v>
      </c>
      <c r="P172" s="1">
        <v>71</v>
      </c>
    </row>
    <row r="173" spans="1:16" x14ac:dyDescent="0.2">
      <c r="A173" s="1">
        <v>171</v>
      </c>
      <c r="B173" t="str">
        <f t="shared" si="12"/>
        <v>Mountain_Ck_S020</v>
      </c>
      <c r="C173" s="45">
        <f t="shared" si="13"/>
        <v>65</v>
      </c>
      <c r="D173" s="45">
        <f t="shared" si="14"/>
        <v>77</v>
      </c>
      <c r="E173" s="56">
        <f>VLOOKUP(B173,'WHA Lag Times'!$B$5:$C$293,2,FALSE)</f>
        <v>1.3</v>
      </c>
      <c r="F173" s="57">
        <f>ROUND(VLOOKUP($C173,Lag_Time_Ratios!$Q$7:$S$107,2,FALSE),3)</f>
        <v>0.70199999999999996</v>
      </c>
      <c r="G173" s="56">
        <f t="shared" si="10"/>
        <v>1.85</v>
      </c>
      <c r="H173" s="85">
        <f t="shared" si="11"/>
        <v>1.1983239999999999</v>
      </c>
      <c r="M173" s="43">
        <v>171</v>
      </c>
      <c r="N173" t="s">
        <v>148</v>
      </c>
      <c r="O173" s="1">
        <v>65</v>
      </c>
      <c r="P173" s="1">
        <v>77</v>
      </c>
    </row>
    <row r="174" spans="1:16" x14ac:dyDescent="0.2">
      <c r="A174" s="1">
        <v>172</v>
      </c>
      <c r="B174" t="str">
        <f t="shared" si="12"/>
        <v>Mountain_Ck_S030</v>
      </c>
      <c r="C174" s="45">
        <f t="shared" si="13"/>
        <v>47</v>
      </c>
      <c r="D174" s="45">
        <f t="shared" si="14"/>
        <v>71</v>
      </c>
      <c r="E174" s="56">
        <f>VLOOKUP(B174,'WHA Lag Times'!$B$5:$C$293,2,FALSE)</f>
        <v>1.39</v>
      </c>
      <c r="F174" s="57">
        <f>ROUND(VLOOKUP($C174,Lag_Time_Ratios!$Q$7:$S$107,2,FALSE),3)</f>
        <v>0.78500000000000003</v>
      </c>
      <c r="G174" s="56">
        <f t="shared" si="10"/>
        <v>1.77</v>
      </c>
      <c r="H174" s="85">
        <f t="shared" si="11"/>
        <v>1.1954415999999999</v>
      </c>
      <c r="M174" s="43">
        <v>172</v>
      </c>
      <c r="N174" t="s">
        <v>149</v>
      </c>
      <c r="O174" s="1">
        <v>47</v>
      </c>
      <c r="P174" s="1">
        <v>71</v>
      </c>
    </row>
    <row r="175" spans="1:16" x14ac:dyDescent="0.2">
      <c r="A175" s="1">
        <v>173</v>
      </c>
      <c r="B175" t="str">
        <f t="shared" si="12"/>
        <v>Mustang_Ck_S010</v>
      </c>
      <c r="C175" s="45">
        <f t="shared" si="13"/>
        <v>23</v>
      </c>
      <c r="D175" s="45">
        <f t="shared" si="14"/>
        <v>40</v>
      </c>
      <c r="E175" s="56">
        <f>VLOOKUP(B175,'WHA Lag Times'!$B$5:$C$293,2,FALSE)</f>
        <v>3.38</v>
      </c>
      <c r="F175" s="57">
        <f>ROUND(VLOOKUP($C175,Lag_Time_Ratios!$Q$7:$S$107,2,FALSE),3)</f>
        <v>0.89500000000000002</v>
      </c>
      <c r="G175" s="56">
        <f t="shared" si="10"/>
        <v>3.78</v>
      </c>
      <c r="H175" s="85">
        <f t="shared" si="11"/>
        <v>3.0856892</v>
      </c>
      <c r="M175" s="43">
        <v>173</v>
      </c>
      <c r="N175" t="s">
        <v>279</v>
      </c>
      <c r="O175" s="1">
        <v>23</v>
      </c>
      <c r="P175" s="1">
        <v>40</v>
      </c>
    </row>
    <row r="176" spans="1:16" x14ac:dyDescent="0.2">
      <c r="A176" s="1">
        <v>174</v>
      </c>
      <c r="B176" t="str">
        <f t="shared" si="12"/>
        <v>Navarro_Mills_S010</v>
      </c>
      <c r="C176" s="45">
        <f t="shared" si="13"/>
        <v>3</v>
      </c>
      <c r="D176" s="45">
        <f t="shared" si="14"/>
        <v>14</v>
      </c>
      <c r="E176" s="56">
        <f>VLOOKUP(B176,'WHA Lag Times'!$B$5:$C$293,2,FALSE)</f>
        <v>4.8</v>
      </c>
      <c r="F176" s="57">
        <f>ROUND(VLOOKUP($C176,Lag_Time_Ratios!$Q$7:$S$107,2,FALSE),3)</f>
        <v>0.98599999999999999</v>
      </c>
      <c r="G176" s="56">
        <f t="shared" si="10"/>
        <v>4.87</v>
      </c>
      <c r="H176" s="85">
        <f t="shared" si="11"/>
        <v>4.5546493999999997</v>
      </c>
      <c r="M176" s="43">
        <v>174</v>
      </c>
      <c r="N176" t="s">
        <v>287</v>
      </c>
      <c r="O176" s="1">
        <v>3</v>
      </c>
      <c r="P176" s="1">
        <v>14</v>
      </c>
    </row>
    <row r="177" spans="1:16" x14ac:dyDescent="0.2">
      <c r="A177" s="1">
        <v>175</v>
      </c>
      <c r="B177" t="str">
        <f t="shared" si="12"/>
        <v>Navarro_Mills_S020</v>
      </c>
      <c r="C177" s="45">
        <f t="shared" si="13"/>
        <v>4</v>
      </c>
      <c r="D177" s="45">
        <f t="shared" si="14"/>
        <v>14</v>
      </c>
      <c r="E177" s="56">
        <f>VLOOKUP(B177,'WHA Lag Times'!$B$5:$C$293,2,FALSE)</f>
        <v>6.54</v>
      </c>
      <c r="F177" s="57">
        <f>ROUND(VLOOKUP($C177,Lag_Time_Ratios!$Q$7:$S$107,2,FALSE),3)</f>
        <v>0.98199999999999998</v>
      </c>
      <c r="G177" s="56">
        <f t="shared" si="10"/>
        <v>6.66</v>
      </c>
      <c r="H177" s="85">
        <f t="shared" si="11"/>
        <v>6.234972</v>
      </c>
      <c r="M177" s="43">
        <v>175</v>
      </c>
      <c r="N177" t="s">
        <v>288</v>
      </c>
      <c r="O177" s="1">
        <v>4</v>
      </c>
      <c r="P177" s="1">
        <v>14</v>
      </c>
    </row>
    <row r="178" spans="1:16" x14ac:dyDescent="0.2">
      <c r="A178" s="1">
        <v>176</v>
      </c>
      <c r="B178" t="str">
        <f t="shared" si="12"/>
        <v>Navarro_Mills_S030</v>
      </c>
      <c r="C178" s="45">
        <f t="shared" si="13"/>
        <v>10</v>
      </c>
      <c r="D178" s="45">
        <f t="shared" si="14"/>
        <v>20</v>
      </c>
      <c r="E178" s="56">
        <f>VLOOKUP(B178,'WHA Lag Times'!$B$5:$C$293,2,FALSE)</f>
        <v>9.2899999999999991</v>
      </c>
      <c r="F178" s="57">
        <f>ROUND(VLOOKUP($C178,Lag_Time_Ratios!$Q$7:$S$107,2,FALSE),3)</f>
        <v>0.95399999999999996</v>
      </c>
      <c r="G178" s="56">
        <f t="shared" si="10"/>
        <v>9.74</v>
      </c>
      <c r="H178" s="85">
        <f t="shared" si="11"/>
        <v>8.843907999999999</v>
      </c>
      <c r="M178" s="43">
        <v>176</v>
      </c>
      <c r="N178" t="s">
        <v>289</v>
      </c>
      <c r="O178" s="1">
        <v>10</v>
      </c>
      <c r="P178" s="1">
        <v>20</v>
      </c>
    </row>
    <row r="179" spans="1:16" x14ac:dyDescent="0.2">
      <c r="A179" s="1">
        <v>177</v>
      </c>
      <c r="B179" t="str">
        <f t="shared" si="12"/>
        <v>Navarro_Mills_S040</v>
      </c>
      <c r="C179" s="45">
        <f t="shared" si="13"/>
        <v>44</v>
      </c>
      <c r="D179" s="45">
        <f t="shared" si="14"/>
        <v>44</v>
      </c>
      <c r="E179" s="56">
        <f>VLOOKUP(B179,'WHA Lag Times'!$B$5:$C$293,2,FALSE)</f>
        <v>5.33</v>
      </c>
      <c r="F179" s="57">
        <f>ROUND(VLOOKUP($C179,Lag_Time_Ratios!$Q$7:$S$107,2,FALSE),3)</f>
        <v>0.79800000000000004</v>
      </c>
      <c r="G179" s="56">
        <f t="shared" si="10"/>
        <v>6.68</v>
      </c>
      <c r="H179" s="85">
        <f t="shared" si="11"/>
        <v>5.33</v>
      </c>
      <c r="M179" s="43">
        <v>177</v>
      </c>
      <c r="N179" t="s">
        <v>290</v>
      </c>
      <c r="O179" s="1">
        <v>44</v>
      </c>
      <c r="P179" s="1">
        <v>44</v>
      </c>
    </row>
    <row r="180" spans="1:16" x14ac:dyDescent="0.2">
      <c r="A180" s="1">
        <v>178</v>
      </c>
      <c r="B180" t="str">
        <f t="shared" si="12"/>
        <v>New_Terrell_City_Lake_S010</v>
      </c>
      <c r="C180" s="45">
        <f t="shared" si="13"/>
        <v>21</v>
      </c>
      <c r="D180" s="45">
        <f t="shared" si="14"/>
        <v>26</v>
      </c>
      <c r="E180" s="56">
        <f>VLOOKUP(B180,'WHA Lag Times'!$B$5:$C$293,2,FALSE)</f>
        <v>3.7</v>
      </c>
      <c r="F180" s="57">
        <f>ROUND(VLOOKUP($C180,Lag_Time_Ratios!$Q$7:$S$107,2,FALSE),3)</f>
        <v>0.90400000000000003</v>
      </c>
      <c r="G180" s="56">
        <f t="shared" si="10"/>
        <v>4.09</v>
      </c>
      <c r="H180" s="85">
        <f t="shared" si="11"/>
        <v>3.6063390000000002</v>
      </c>
      <c r="M180" s="43">
        <v>178</v>
      </c>
      <c r="N180" t="s">
        <v>265</v>
      </c>
      <c r="O180" s="1">
        <v>21</v>
      </c>
      <c r="P180" s="1">
        <v>26</v>
      </c>
    </row>
    <row r="181" spans="1:16" x14ac:dyDescent="0.2">
      <c r="A181" s="1">
        <v>179</v>
      </c>
      <c r="B181" t="str">
        <f t="shared" si="12"/>
        <v>Pecan_Ck_S010</v>
      </c>
      <c r="C181" s="45">
        <f t="shared" si="13"/>
        <v>35</v>
      </c>
      <c r="D181" s="45">
        <f t="shared" si="14"/>
        <v>41</v>
      </c>
      <c r="E181" s="56">
        <f>VLOOKUP(B181,'WHA Lag Times'!$B$5:$C$293,2,FALSE)</f>
        <v>6.35</v>
      </c>
      <c r="F181" s="57">
        <f>ROUND(VLOOKUP($C181,Lag_Time_Ratios!$Q$7:$S$107,2,FALSE),3)</f>
        <v>0.84</v>
      </c>
      <c r="G181" s="56">
        <f t="shared" si="10"/>
        <v>7.56</v>
      </c>
      <c r="H181" s="85">
        <f t="shared" si="11"/>
        <v>6.1422511999999996</v>
      </c>
      <c r="M181" s="43">
        <v>179</v>
      </c>
      <c r="N181" t="s">
        <v>194</v>
      </c>
      <c r="O181" s="1">
        <v>35</v>
      </c>
      <c r="P181" s="1">
        <v>41</v>
      </c>
    </row>
    <row r="182" spans="1:16" x14ac:dyDescent="0.2">
      <c r="A182" s="1">
        <v>180</v>
      </c>
      <c r="B182" t="str">
        <f t="shared" si="12"/>
        <v>Post_Oak_Ck_S010</v>
      </c>
      <c r="C182" s="45">
        <f t="shared" si="13"/>
        <v>39</v>
      </c>
      <c r="D182" s="45">
        <f t="shared" si="14"/>
        <v>62</v>
      </c>
      <c r="E182" s="56">
        <f>VLOOKUP(B182,'WHA Lag Times'!$B$5:$C$293,2,FALSE)</f>
        <v>3.3</v>
      </c>
      <c r="F182" s="57">
        <f>ROUND(VLOOKUP($C182,Lag_Time_Ratios!$Q$7:$S$107,2,FALSE),3)</f>
        <v>0.82099999999999995</v>
      </c>
      <c r="G182" s="56">
        <f t="shared" si="10"/>
        <v>4.0199999999999996</v>
      </c>
      <c r="H182" s="85">
        <f t="shared" si="11"/>
        <v>2.8765331999999999</v>
      </c>
      <c r="M182" s="43">
        <v>180</v>
      </c>
      <c r="N182" t="s">
        <v>286</v>
      </c>
      <c r="O182" s="1">
        <v>39</v>
      </c>
      <c r="P182" s="1">
        <v>62</v>
      </c>
    </row>
    <row r="183" spans="1:16" x14ac:dyDescent="0.2">
      <c r="A183" s="1">
        <v>181</v>
      </c>
      <c r="B183" t="str">
        <f t="shared" si="12"/>
        <v>Range_Ck_S010</v>
      </c>
      <c r="C183" s="45">
        <f t="shared" si="13"/>
        <v>3</v>
      </c>
      <c r="D183" s="45">
        <f t="shared" si="14"/>
        <v>3</v>
      </c>
      <c r="E183" s="56">
        <f>VLOOKUP(B183,'WHA Lag Times'!$B$5:$C$293,2,FALSE)</f>
        <v>2.4</v>
      </c>
      <c r="F183" s="57">
        <f>ROUND(VLOOKUP($C183,Lag_Time_Ratios!$Q$7:$S$107,2,FALSE),3)</f>
        <v>0.98599999999999999</v>
      </c>
      <c r="G183" s="56">
        <f t="shared" si="10"/>
        <v>2.4300000000000002</v>
      </c>
      <c r="H183" s="85">
        <f t="shared" si="11"/>
        <v>2.4</v>
      </c>
      <c r="M183" s="43">
        <v>181</v>
      </c>
      <c r="N183" t="s">
        <v>177</v>
      </c>
      <c r="O183" s="1">
        <v>3</v>
      </c>
      <c r="P183" s="1">
        <v>3</v>
      </c>
    </row>
    <row r="184" spans="1:16" x14ac:dyDescent="0.2">
      <c r="A184" s="1">
        <v>182</v>
      </c>
      <c r="B184" t="str">
        <f t="shared" si="12"/>
        <v>Range_Ck_S020</v>
      </c>
      <c r="C184" s="45">
        <f t="shared" si="13"/>
        <v>2</v>
      </c>
      <c r="D184" s="45">
        <f t="shared" si="14"/>
        <v>4</v>
      </c>
      <c r="E184" s="56">
        <f>VLOOKUP(B184,'WHA Lag Times'!$B$5:$C$293,2,FALSE)</f>
        <v>4.9000000000000004</v>
      </c>
      <c r="F184" s="57">
        <f>ROUND(VLOOKUP($C184,Lag_Time_Ratios!$Q$7:$S$107,2,FALSE),3)</f>
        <v>0.99099999999999999</v>
      </c>
      <c r="G184" s="56">
        <f t="shared" si="10"/>
        <v>4.9400000000000004</v>
      </c>
      <c r="H184" s="85">
        <f t="shared" si="11"/>
        <v>4.8547496000000008</v>
      </c>
      <c r="M184" s="43">
        <v>182</v>
      </c>
      <c r="N184" t="s">
        <v>178</v>
      </c>
      <c r="O184" s="1">
        <v>2</v>
      </c>
      <c r="P184" s="1">
        <v>4</v>
      </c>
    </row>
    <row r="185" spans="1:16" x14ac:dyDescent="0.2">
      <c r="A185" s="1">
        <v>183</v>
      </c>
      <c r="B185" t="str">
        <f t="shared" si="12"/>
        <v>Range_Ck_S030</v>
      </c>
      <c r="C185" s="45">
        <f t="shared" si="13"/>
        <v>5</v>
      </c>
      <c r="D185" s="45">
        <f t="shared" si="14"/>
        <v>9</v>
      </c>
      <c r="E185" s="56">
        <f>VLOOKUP(B185,'WHA Lag Times'!$B$5:$C$293,2,FALSE)</f>
        <v>3.8</v>
      </c>
      <c r="F185" s="57">
        <f>ROUND(VLOOKUP($C185,Lag_Time_Ratios!$Q$7:$S$107,2,FALSE),3)</f>
        <v>0.97699999999999998</v>
      </c>
      <c r="G185" s="56">
        <f t="shared" si="10"/>
        <v>3.89</v>
      </c>
      <c r="H185" s="85">
        <f t="shared" si="11"/>
        <v>3.7287352</v>
      </c>
      <c r="M185" s="43">
        <v>183</v>
      </c>
      <c r="N185" t="s">
        <v>182</v>
      </c>
      <c r="O185" s="1">
        <v>5</v>
      </c>
      <c r="P185" s="1">
        <v>9</v>
      </c>
    </row>
    <row r="186" spans="1:16" x14ac:dyDescent="0.2">
      <c r="A186" s="1">
        <v>184</v>
      </c>
      <c r="B186" t="str">
        <f t="shared" si="12"/>
        <v>Ray_Hubbard_S010</v>
      </c>
      <c r="C186" s="45">
        <f t="shared" si="13"/>
        <v>54</v>
      </c>
      <c r="D186" s="45">
        <f t="shared" si="14"/>
        <v>71</v>
      </c>
      <c r="E186" s="56">
        <f>VLOOKUP(B186,'WHA Lag Times'!$B$5:$C$293,2,FALSE)</f>
        <v>5.0999999999999996</v>
      </c>
      <c r="F186" s="57">
        <f>ROUND(VLOOKUP($C186,Lag_Time_Ratios!$Q$7:$S$107,2,FALSE),3)</f>
        <v>0.753</v>
      </c>
      <c r="G186" s="56">
        <f t="shared" si="10"/>
        <v>6.77</v>
      </c>
      <c r="H186" s="85">
        <f t="shared" si="11"/>
        <v>4.5728877999999993</v>
      </c>
      <c r="M186" s="43">
        <v>184</v>
      </c>
      <c r="N186" t="s">
        <v>251</v>
      </c>
      <c r="O186" s="1">
        <v>54</v>
      </c>
      <c r="P186" s="1">
        <v>71</v>
      </c>
    </row>
    <row r="187" spans="1:16" x14ac:dyDescent="0.2">
      <c r="A187" s="1">
        <v>185</v>
      </c>
      <c r="B187" t="str">
        <f t="shared" si="12"/>
        <v>Ray_Hubbard_S020</v>
      </c>
      <c r="C187" s="45">
        <f t="shared" si="13"/>
        <v>65</v>
      </c>
      <c r="D187" s="45">
        <f t="shared" si="14"/>
        <v>81</v>
      </c>
      <c r="E187" s="56">
        <f>VLOOKUP(B187,'WHA Lag Times'!$B$5:$C$293,2,FALSE)</f>
        <v>5.4</v>
      </c>
      <c r="F187" s="57">
        <f>ROUND(VLOOKUP($C187,Lag_Time_Ratios!$Q$7:$S$107,2,FALSE),3)</f>
        <v>0.70199999999999996</v>
      </c>
      <c r="G187" s="56">
        <f t="shared" si="10"/>
        <v>7.69</v>
      </c>
      <c r="H187" s="85">
        <f t="shared" si="11"/>
        <v>4.8364768000000007</v>
      </c>
      <c r="M187" s="43">
        <v>185</v>
      </c>
      <c r="N187" t="s">
        <v>252</v>
      </c>
      <c r="O187" s="1">
        <v>65</v>
      </c>
      <c r="P187" s="1">
        <v>81</v>
      </c>
    </row>
    <row r="188" spans="1:16" x14ac:dyDescent="0.2">
      <c r="A188" s="1">
        <v>186</v>
      </c>
      <c r="B188" t="str">
        <f t="shared" si="12"/>
        <v>Ray_Roberts_S010</v>
      </c>
      <c r="C188" s="45">
        <f t="shared" si="13"/>
        <v>20</v>
      </c>
      <c r="D188" s="45">
        <f t="shared" si="14"/>
        <v>34</v>
      </c>
      <c r="E188" s="56">
        <f>VLOOKUP(B188,'WHA Lag Times'!$B$5:$C$293,2,FALSE)</f>
        <v>1.47</v>
      </c>
      <c r="F188" s="57">
        <f>ROUND(VLOOKUP($C188,Lag_Time_Ratios!$Q$7:$S$107,2,FALSE),3)</f>
        <v>0.90800000000000003</v>
      </c>
      <c r="G188" s="56">
        <f t="shared" si="10"/>
        <v>1.62</v>
      </c>
      <c r="H188" s="85">
        <f t="shared" si="11"/>
        <v>1.3661255999999999</v>
      </c>
      <c r="M188" s="43">
        <v>186</v>
      </c>
      <c r="N188" t="s">
        <v>172</v>
      </c>
      <c r="O188" s="1">
        <v>20</v>
      </c>
      <c r="P188" s="1">
        <v>34</v>
      </c>
    </row>
    <row r="189" spans="1:16" x14ac:dyDescent="0.2">
      <c r="A189" s="1">
        <v>187</v>
      </c>
      <c r="B189" t="str">
        <f t="shared" si="12"/>
        <v>Ray_Roberts_S020</v>
      </c>
      <c r="C189" s="45">
        <f t="shared" si="13"/>
        <v>45</v>
      </c>
      <c r="D189" s="45">
        <f t="shared" si="14"/>
        <v>74</v>
      </c>
      <c r="E189" s="56">
        <f>VLOOKUP(B189,'WHA Lag Times'!$B$5:$C$293,2,FALSE)</f>
        <v>1</v>
      </c>
      <c r="F189" s="57">
        <f>ROUND(VLOOKUP($C189,Lag_Time_Ratios!$Q$7:$S$107,2,FALSE),3)</f>
        <v>0.79400000000000004</v>
      </c>
      <c r="G189" s="56">
        <f t="shared" si="10"/>
        <v>1.26</v>
      </c>
      <c r="H189" s="85">
        <f t="shared" si="11"/>
        <v>0.83264680000000002</v>
      </c>
      <c r="M189" s="43">
        <v>187</v>
      </c>
      <c r="N189" t="s">
        <v>181</v>
      </c>
      <c r="O189" s="1">
        <v>45</v>
      </c>
      <c r="P189" s="1">
        <v>74</v>
      </c>
    </row>
    <row r="190" spans="1:16" x14ac:dyDescent="0.2">
      <c r="A190" s="1">
        <v>188</v>
      </c>
      <c r="B190" t="str">
        <f t="shared" si="12"/>
        <v>Ray_Roberts_S030</v>
      </c>
      <c r="C190" s="45">
        <f t="shared" si="13"/>
        <v>35</v>
      </c>
      <c r="D190" s="45">
        <f t="shared" si="14"/>
        <v>63</v>
      </c>
      <c r="E190" s="56">
        <f>VLOOKUP(B190,'WHA Lag Times'!$B$5:$C$293,2,FALSE)</f>
        <v>1.53</v>
      </c>
      <c r="F190" s="57">
        <f>ROUND(VLOOKUP($C190,Lag_Time_Ratios!$Q$7:$S$107,2,FALSE),3)</f>
        <v>0.84</v>
      </c>
      <c r="G190" s="56">
        <f t="shared" si="10"/>
        <v>1.82</v>
      </c>
      <c r="H190" s="85">
        <f t="shared" si="11"/>
        <v>1.2966032000000001</v>
      </c>
      <c r="M190" s="43">
        <v>188</v>
      </c>
      <c r="N190" t="s">
        <v>180</v>
      </c>
      <c r="O190" s="1">
        <v>35</v>
      </c>
      <c r="P190" s="1">
        <v>63</v>
      </c>
    </row>
    <row r="191" spans="1:16" x14ac:dyDescent="0.2">
      <c r="A191" s="1">
        <v>189</v>
      </c>
      <c r="B191" t="str">
        <f t="shared" si="12"/>
        <v>Ray_Roberts_S040</v>
      </c>
      <c r="C191" s="45">
        <f t="shared" si="13"/>
        <v>33</v>
      </c>
      <c r="D191" s="45">
        <f t="shared" si="14"/>
        <v>38</v>
      </c>
      <c r="E191" s="56">
        <f>VLOOKUP(B191,'WHA Lag Times'!$B$5:$C$293,2,FALSE)</f>
        <v>1.65</v>
      </c>
      <c r="F191" s="57">
        <f>ROUND(VLOOKUP($C191,Lag_Time_Ratios!$Q$7:$S$107,2,FALSE),3)</f>
        <v>0.84899999999999998</v>
      </c>
      <c r="G191" s="56">
        <f t="shared" si="10"/>
        <v>1.94</v>
      </c>
      <c r="H191" s="85">
        <f t="shared" si="11"/>
        <v>1.6055739999999998</v>
      </c>
      <c r="M191" s="43">
        <v>189</v>
      </c>
      <c r="N191" t="s">
        <v>186</v>
      </c>
      <c r="O191" s="1">
        <v>33</v>
      </c>
      <c r="P191" s="1">
        <v>38</v>
      </c>
    </row>
    <row r="192" spans="1:16" x14ac:dyDescent="0.2">
      <c r="A192" s="1">
        <v>190</v>
      </c>
      <c r="B192" t="str">
        <f t="shared" si="12"/>
        <v>Ray_Roberts_S050</v>
      </c>
      <c r="C192" s="45">
        <f t="shared" si="13"/>
        <v>15</v>
      </c>
      <c r="D192" s="45">
        <f t="shared" si="14"/>
        <v>18</v>
      </c>
      <c r="E192" s="56">
        <f>VLOOKUP(B192,'WHA Lag Times'!$B$5:$C$293,2,FALSE)</f>
        <v>1</v>
      </c>
      <c r="F192" s="57">
        <f>ROUND(VLOOKUP($C192,Lag_Time_Ratios!$Q$7:$S$107,2,FALSE),3)</f>
        <v>0.93100000000000005</v>
      </c>
      <c r="G192" s="56">
        <f t="shared" si="10"/>
        <v>1.07</v>
      </c>
      <c r="H192" s="85">
        <f t="shared" si="11"/>
        <v>0.98529820000000001</v>
      </c>
      <c r="M192" s="43">
        <v>190</v>
      </c>
      <c r="N192" t="s">
        <v>185</v>
      </c>
      <c r="O192" s="1">
        <v>15</v>
      </c>
      <c r="P192" s="1">
        <v>18</v>
      </c>
    </row>
    <row r="193" spans="1:16" x14ac:dyDescent="0.2">
      <c r="A193" s="1">
        <v>191</v>
      </c>
      <c r="B193" t="str">
        <f t="shared" si="12"/>
        <v>Ray_Roberts_S060</v>
      </c>
      <c r="C193" s="45">
        <f t="shared" si="13"/>
        <v>45</v>
      </c>
      <c r="D193" s="45">
        <f t="shared" si="14"/>
        <v>53</v>
      </c>
      <c r="E193" s="56">
        <f>VLOOKUP(B193,'WHA Lag Times'!$B$5:$C$293,2,FALSE)</f>
        <v>1</v>
      </c>
      <c r="F193" s="57">
        <f>ROUND(VLOOKUP($C193,Lag_Time_Ratios!$Q$7:$S$107,2,FALSE),3)</f>
        <v>0.79400000000000004</v>
      </c>
      <c r="G193" s="56">
        <f t="shared" si="10"/>
        <v>1.26</v>
      </c>
      <c r="H193" s="85">
        <f t="shared" si="11"/>
        <v>0.95383360000000006</v>
      </c>
      <c r="M193" s="43">
        <v>191</v>
      </c>
      <c r="N193" t="s">
        <v>187</v>
      </c>
      <c r="O193" s="1">
        <v>45</v>
      </c>
      <c r="P193" s="1">
        <v>53</v>
      </c>
    </row>
    <row r="194" spans="1:16" x14ac:dyDescent="0.2">
      <c r="A194" s="1">
        <v>192</v>
      </c>
      <c r="B194" t="str">
        <f t="shared" si="12"/>
        <v>Richland-Chambers_S010</v>
      </c>
      <c r="C194" s="45">
        <f t="shared" si="13"/>
        <v>39</v>
      </c>
      <c r="D194" s="45">
        <f t="shared" si="14"/>
        <v>45</v>
      </c>
      <c r="E194" s="56">
        <f>VLOOKUP(B194,'WHA Lag Times'!$B$5:$C$293,2,FALSE)</f>
        <v>8.1199999999999992</v>
      </c>
      <c r="F194" s="57">
        <f>ROUND(VLOOKUP($C194,Lag_Time_Ratios!$Q$7:$S$107,2,FALSE),3)</f>
        <v>0.82099999999999995</v>
      </c>
      <c r="G194" s="56">
        <f t="shared" si="10"/>
        <v>9.89</v>
      </c>
      <c r="H194" s="85">
        <f t="shared" si="11"/>
        <v>7.8482227999999994</v>
      </c>
      <c r="M194" s="43">
        <v>192</v>
      </c>
      <c r="N194" t="s">
        <v>293</v>
      </c>
      <c r="O194" s="1">
        <v>39</v>
      </c>
      <c r="P194" s="1">
        <v>45</v>
      </c>
    </row>
    <row r="195" spans="1:16" x14ac:dyDescent="0.2">
      <c r="A195" s="1">
        <v>193</v>
      </c>
      <c r="B195" t="str">
        <f t="shared" si="12"/>
        <v>Richland-Chambers_S020</v>
      </c>
      <c r="C195" s="45">
        <f t="shared" si="13"/>
        <v>58</v>
      </c>
      <c r="D195" s="45">
        <f t="shared" si="14"/>
        <v>63</v>
      </c>
      <c r="E195" s="56">
        <f>VLOOKUP(B195,'WHA Lag Times'!$B$5:$C$293,2,FALSE)</f>
        <v>7.23</v>
      </c>
      <c r="F195" s="57">
        <f>ROUND(VLOOKUP($C195,Lag_Time_Ratios!$Q$7:$S$107,2,FALSE),3)</f>
        <v>0.73399999999999999</v>
      </c>
      <c r="G195" s="56">
        <f t="shared" ref="G195:G258" si="15">ROUND(E195/F195,2)</f>
        <v>9.85</v>
      </c>
      <c r="H195" s="85">
        <f t="shared" ref="H195:H258" si="16">E195-(0.00458*G195)*(D195-C195)</f>
        <v>7.0044350000000009</v>
      </c>
      <c r="M195" s="43">
        <v>193</v>
      </c>
      <c r="N195" t="s">
        <v>294</v>
      </c>
      <c r="O195" s="1">
        <v>58</v>
      </c>
      <c r="P195" s="1">
        <v>63</v>
      </c>
    </row>
    <row r="196" spans="1:16" x14ac:dyDescent="0.2">
      <c r="A196" s="1">
        <v>194</v>
      </c>
      <c r="B196" t="str">
        <f t="shared" ref="B196:B259" si="17">N196</f>
        <v>Richland_Ck_S010</v>
      </c>
      <c r="C196" s="45">
        <f t="shared" ref="C196:C259" si="18">O196</f>
        <v>25</v>
      </c>
      <c r="D196" s="45">
        <f t="shared" ref="D196:D259" si="19">P196</f>
        <v>29</v>
      </c>
      <c r="E196" s="56">
        <f>VLOOKUP(B196,'WHA Lag Times'!$B$5:$C$293,2,FALSE)</f>
        <v>7.38</v>
      </c>
      <c r="F196" s="57">
        <f>ROUND(VLOOKUP($C196,Lag_Time_Ratios!$Q$7:$S$107,2,FALSE),3)</f>
        <v>0.88500000000000001</v>
      </c>
      <c r="G196" s="56">
        <f t="shared" si="15"/>
        <v>8.34</v>
      </c>
      <c r="H196" s="85">
        <f t="shared" si="16"/>
        <v>7.2272112000000002</v>
      </c>
      <c r="M196" s="43">
        <v>194</v>
      </c>
      <c r="N196" t="s">
        <v>291</v>
      </c>
      <c r="O196" s="1">
        <v>25</v>
      </c>
      <c r="P196" s="1">
        <v>29</v>
      </c>
    </row>
    <row r="197" spans="1:16" x14ac:dyDescent="0.2">
      <c r="A197" s="1">
        <v>195</v>
      </c>
      <c r="B197" t="str">
        <f t="shared" si="17"/>
        <v>Richland_Ck_S020</v>
      </c>
      <c r="C197" s="45">
        <f t="shared" si="18"/>
        <v>5</v>
      </c>
      <c r="D197" s="45">
        <f t="shared" si="19"/>
        <v>16</v>
      </c>
      <c r="E197" s="56">
        <f>VLOOKUP(B197,'WHA Lag Times'!$B$5:$C$293,2,FALSE)</f>
        <v>7</v>
      </c>
      <c r="F197" s="57">
        <f>ROUND(VLOOKUP($C197,Lag_Time_Ratios!$Q$7:$S$107,2,FALSE),3)</f>
        <v>0.97699999999999998</v>
      </c>
      <c r="G197" s="56">
        <f t="shared" si="15"/>
        <v>7.16</v>
      </c>
      <c r="H197" s="85">
        <f t="shared" si="16"/>
        <v>6.6392791999999998</v>
      </c>
      <c r="M197" s="43">
        <v>195</v>
      </c>
      <c r="N197" t="s">
        <v>292</v>
      </c>
      <c r="O197" s="1">
        <v>5</v>
      </c>
      <c r="P197" s="1">
        <v>16</v>
      </c>
    </row>
    <row r="198" spans="1:16" x14ac:dyDescent="0.2">
      <c r="A198" s="1">
        <v>196</v>
      </c>
      <c r="B198" t="str">
        <f t="shared" si="17"/>
        <v>Rowlett_Ck_S010</v>
      </c>
      <c r="C198" s="45">
        <f t="shared" si="18"/>
        <v>60</v>
      </c>
      <c r="D198" s="45">
        <f t="shared" si="19"/>
        <v>76</v>
      </c>
      <c r="E198" s="56">
        <f>VLOOKUP(B198,'WHA Lag Times'!$B$5:$C$293,2,FALSE)</f>
        <v>4.0999999999999996</v>
      </c>
      <c r="F198" s="57">
        <f>ROUND(VLOOKUP($C198,Lag_Time_Ratios!$Q$7:$S$107,2,FALSE),3)</f>
        <v>0.72499999999999998</v>
      </c>
      <c r="G198" s="56">
        <f t="shared" si="15"/>
        <v>5.66</v>
      </c>
      <c r="H198" s="85">
        <f t="shared" si="16"/>
        <v>3.6852351999999997</v>
      </c>
      <c r="M198" s="43">
        <v>196</v>
      </c>
      <c r="N198" t="s">
        <v>250</v>
      </c>
      <c r="O198" s="1">
        <v>60</v>
      </c>
      <c r="P198" s="1">
        <v>76</v>
      </c>
    </row>
    <row r="199" spans="1:16" x14ac:dyDescent="0.2">
      <c r="A199" s="1">
        <v>197</v>
      </c>
      <c r="B199" t="str">
        <f t="shared" si="17"/>
        <v>Salt_Ck_S010</v>
      </c>
      <c r="C199" s="45">
        <f t="shared" si="18"/>
        <v>33</v>
      </c>
      <c r="D199" s="45">
        <f t="shared" si="19"/>
        <v>49</v>
      </c>
      <c r="E199" s="56">
        <f>VLOOKUP(B199,'WHA Lag Times'!$B$5:$C$293,2,FALSE)</f>
        <v>4.3</v>
      </c>
      <c r="F199" s="57">
        <f>ROUND(VLOOKUP($C199,Lag_Time_Ratios!$Q$7:$S$107,2,FALSE),3)</f>
        <v>0.84899999999999998</v>
      </c>
      <c r="G199" s="56">
        <f t="shared" si="15"/>
        <v>5.0599999999999996</v>
      </c>
      <c r="H199" s="85">
        <f t="shared" si="16"/>
        <v>3.9292031999999999</v>
      </c>
      <c r="M199" s="43">
        <v>197</v>
      </c>
      <c r="N199" t="s">
        <v>93</v>
      </c>
      <c r="O199" s="1">
        <v>33</v>
      </c>
      <c r="P199" s="1">
        <v>49</v>
      </c>
    </row>
    <row r="200" spans="1:16" x14ac:dyDescent="0.2">
      <c r="A200" s="1">
        <v>198</v>
      </c>
      <c r="B200" t="str">
        <f t="shared" si="17"/>
        <v>Salt_Ck_S020</v>
      </c>
      <c r="C200" s="45">
        <f t="shared" si="18"/>
        <v>27</v>
      </c>
      <c r="D200" s="45">
        <f t="shared" si="19"/>
        <v>54</v>
      </c>
      <c r="E200" s="56">
        <f>VLOOKUP(B200,'WHA Lag Times'!$B$5:$C$293,2,FALSE)</f>
        <v>4.4000000000000004</v>
      </c>
      <c r="F200" s="57">
        <f>ROUND(VLOOKUP($C200,Lag_Time_Ratios!$Q$7:$S$107,2,FALSE),3)</f>
        <v>0.876</v>
      </c>
      <c r="G200" s="56">
        <f t="shared" si="15"/>
        <v>5.0199999999999996</v>
      </c>
      <c r="H200" s="85">
        <f t="shared" si="16"/>
        <v>3.7792268000000004</v>
      </c>
      <c r="M200" s="43">
        <v>198</v>
      </c>
      <c r="N200" t="s">
        <v>94</v>
      </c>
      <c r="O200" s="1">
        <v>27</v>
      </c>
      <c r="P200" s="1">
        <v>54</v>
      </c>
    </row>
    <row r="201" spans="1:16" x14ac:dyDescent="0.2">
      <c r="A201" s="1">
        <v>199</v>
      </c>
      <c r="B201" t="str">
        <f t="shared" si="17"/>
        <v>Silver_Ck_S010</v>
      </c>
      <c r="C201" s="45">
        <f t="shared" si="18"/>
        <v>37</v>
      </c>
      <c r="D201" s="45">
        <f t="shared" si="19"/>
        <v>53</v>
      </c>
      <c r="E201" s="56">
        <f>VLOOKUP(B201,'WHA Lag Times'!$B$5:$C$293,2,FALSE)</f>
        <v>4.9000000000000004</v>
      </c>
      <c r="F201" s="57">
        <f>ROUND(VLOOKUP($C201,Lag_Time_Ratios!$Q$7:$S$107,2,FALSE),3)</f>
        <v>0.83</v>
      </c>
      <c r="G201" s="56">
        <f t="shared" si="15"/>
        <v>5.9</v>
      </c>
      <c r="H201" s="85">
        <f t="shared" si="16"/>
        <v>4.4676480000000005</v>
      </c>
      <c r="M201" s="43">
        <v>199</v>
      </c>
      <c r="N201" t="s">
        <v>105</v>
      </c>
      <c r="O201" s="1">
        <v>37</v>
      </c>
      <c r="P201" s="1">
        <v>53</v>
      </c>
    </row>
    <row r="202" spans="1:16" x14ac:dyDescent="0.2">
      <c r="A202" s="1">
        <v>200</v>
      </c>
      <c r="B202" t="str">
        <f t="shared" si="17"/>
        <v>Silver_Ck_S020</v>
      </c>
      <c r="C202" s="45">
        <f t="shared" si="18"/>
        <v>39</v>
      </c>
      <c r="D202" s="45">
        <f t="shared" si="19"/>
        <v>74</v>
      </c>
      <c r="E202" s="56">
        <f>VLOOKUP(B202,'WHA Lag Times'!$B$5:$C$293,2,FALSE)</f>
        <v>5</v>
      </c>
      <c r="F202" s="57">
        <f>ROUND(VLOOKUP($C202,Lag_Time_Ratios!$Q$7:$S$107,2,FALSE),3)</f>
        <v>0.82099999999999995</v>
      </c>
      <c r="G202" s="56">
        <f t="shared" si="15"/>
        <v>6.09</v>
      </c>
      <c r="H202" s="85">
        <f t="shared" si="16"/>
        <v>4.0237730000000003</v>
      </c>
      <c r="M202" s="43">
        <v>200</v>
      </c>
      <c r="N202" t="s">
        <v>106</v>
      </c>
      <c r="O202" s="1">
        <v>39</v>
      </c>
      <c r="P202" s="1">
        <v>74</v>
      </c>
    </row>
    <row r="203" spans="1:16" x14ac:dyDescent="0.2">
      <c r="A203" s="1">
        <v>201</v>
      </c>
      <c r="B203" t="str">
        <f t="shared" si="17"/>
        <v>Sister_Grove_S010</v>
      </c>
      <c r="C203" s="45">
        <f t="shared" si="18"/>
        <v>14</v>
      </c>
      <c r="D203" s="45">
        <f t="shared" si="19"/>
        <v>30</v>
      </c>
      <c r="E203" s="56">
        <f>VLOOKUP(B203,'WHA Lag Times'!$B$5:$C$293,2,FALSE)</f>
        <v>12.7</v>
      </c>
      <c r="F203" s="57">
        <f>ROUND(VLOOKUP($C203,Lag_Time_Ratios!$Q$7:$S$107,2,FALSE),3)</f>
        <v>0.93600000000000005</v>
      </c>
      <c r="G203" s="56">
        <f t="shared" si="15"/>
        <v>13.57</v>
      </c>
      <c r="H203" s="85">
        <f t="shared" si="16"/>
        <v>11.705590399999998</v>
      </c>
      <c r="M203" s="43">
        <v>201</v>
      </c>
      <c r="N203" t="s">
        <v>240</v>
      </c>
      <c r="O203" s="1">
        <v>14</v>
      </c>
      <c r="P203" s="1">
        <v>30</v>
      </c>
    </row>
    <row r="204" spans="1:16" x14ac:dyDescent="0.2">
      <c r="A204" s="1">
        <v>202</v>
      </c>
      <c r="B204" t="str">
        <f t="shared" si="17"/>
        <v>Sister_Grove_S020</v>
      </c>
      <c r="C204" s="45">
        <f t="shared" si="18"/>
        <v>31</v>
      </c>
      <c r="D204" s="45">
        <f t="shared" si="19"/>
        <v>55</v>
      </c>
      <c r="E204" s="56">
        <f>VLOOKUP(B204,'WHA Lag Times'!$B$5:$C$293,2,FALSE)</f>
        <v>6.3</v>
      </c>
      <c r="F204" s="57">
        <f>ROUND(VLOOKUP($C204,Lag_Time_Ratios!$Q$7:$S$107,2,FALSE),3)</f>
        <v>0.85799999999999998</v>
      </c>
      <c r="G204" s="56">
        <f t="shared" si="15"/>
        <v>7.34</v>
      </c>
      <c r="H204" s="85">
        <f t="shared" si="16"/>
        <v>5.4931871999999995</v>
      </c>
      <c r="M204" s="43">
        <v>202</v>
      </c>
      <c r="N204" t="s">
        <v>241</v>
      </c>
      <c r="O204" s="1">
        <v>31</v>
      </c>
      <c r="P204" s="1">
        <v>55</v>
      </c>
    </row>
    <row r="205" spans="1:16" x14ac:dyDescent="0.2">
      <c r="A205" s="1">
        <v>203</v>
      </c>
      <c r="B205" t="str">
        <f t="shared" si="17"/>
        <v>Spring_Ck_S010</v>
      </c>
      <c r="C205" s="45">
        <f t="shared" si="18"/>
        <v>2</v>
      </c>
      <c r="D205" s="45">
        <f t="shared" si="19"/>
        <v>13</v>
      </c>
      <c r="E205" s="56">
        <f>VLOOKUP(B205,'WHA Lag Times'!$B$5:$C$293,2,FALSE)</f>
        <v>3.57</v>
      </c>
      <c r="F205" s="57">
        <f>ROUND(VLOOKUP($C205,Lag_Time_Ratios!$Q$7:$S$107,2,FALSE),3)</f>
        <v>0.99099999999999999</v>
      </c>
      <c r="G205" s="56">
        <f t="shared" si="15"/>
        <v>3.6</v>
      </c>
      <c r="H205" s="85">
        <f t="shared" si="16"/>
        <v>3.3886319999999999</v>
      </c>
      <c r="M205" s="43">
        <v>203</v>
      </c>
      <c r="N205" t="s">
        <v>171</v>
      </c>
      <c r="O205" s="1">
        <v>2</v>
      </c>
      <c r="P205" s="1">
        <v>13</v>
      </c>
    </row>
    <row r="206" spans="1:16" x14ac:dyDescent="0.2">
      <c r="A206" s="1">
        <v>204</v>
      </c>
      <c r="B206" t="str">
        <f t="shared" si="17"/>
        <v>Spring_Ck_S020</v>
      </c>
      <c r="C206" s="45">
        <f t="shared" si="18"/>
        <v>8</v>
      </c>
      <c r="D206" s="45">
        <f t="shared" si="19"/>
        <v>32</v>
      </c>
      <c r="E206" s="56">
        <f>VLOOKUP(B206,'WHA Lag Times'!$B$5:$C$293,2,FALSE)</f>
        <v>2.4700000000000002</v>
      </c>
      <c r="F206" s="57">
        <f>ROUND(VLOOKUP($C206,Lag_Time_Ratios!$Q$7:$S$107,2,FALSE),3)</f>
        <v>0.96299999999999997</v>
      </c>
      <c r="G206" s="56">
        <f t="shared" si="15"/>
        <v>2.56</v>
      </c>
      <c r="H206" s="85">
        <f t="shared" si="16"/>
        <v>2.1886048000000002</v>
      </c>
      <c r="M206" s="43">
        <v>204</v>
      </c>
      <c r="N206" t="s">
        <v>173</v>
      </c>
      <c r="O206" s="1">
        <v>8</v>
      </c>
      <c r="P206" s="1">
        <v>32</v>
      </c>
    </row>
    <row r="207" spans="1:16" x14ac:dyDescent="0.2">
      <c r="A207" s="1">
        <v>205</v>
      </c>
      <c r="B207" t="str">
        <f t="shared" si="17"/>
        <v>Tehuacana_Ck_S010</v>
      </c>
      <c r="C207" s="45">
        <f t="shared" si="18"/>
        <v>4</v>
      </c>
      <c r="D207" s="45">
        <f t="shared" si="19"/>
        <v>17</v>
      </c>
      <c r="E207" s="56">
        <f>VLOOKUP(B207,'WHA Lag Times'!$B$5:$C$293,2,FALSE)</f>
        <v>7.6</v>
      </c>
      <c r="F207" s="57">
        <f>ROUND(VLOOKUP($C207,Lag_Time_Ratios!$Q$7:$S$107,2,FALSE),3)</f>
        <v>0.98199999999999998</v>
      </c>
      <c r="G207" s="56">
        <f t="shared" si="15"/>
        <v>7.74</v>
      </c>
      <c r="H207" s="85">
        <f t="shared" si="16"/>
        <v>7.1391603999999997</v>
      </c>
      <c r="M207" s="43">
        <v>205</v>
      </c>
      <c r="N207" t="s">
        <v>296</v>
      </c>
      <c r="O207" s="1">
        <v>4</v>
      </c>
      <c r="P207" s="1">
        <v>17</v>
      </c>
    </row>
    <row r="208" spans="1:16" x14ac:dyDescent="0.2">
      <c r="A208" s="1">
        <v>206</v>
      </c>
      <c r="B208" t="str">
        <f t="shared" si="17"/>
        <v>Tehuacana_Ck_S020</v>
      </c>
      <c r="C208" s="45">
        <f t="shared" si="18"/>
        <v>5</v>
      </c>
      <c r="D208" s="45">
        <f t="shared" si="19"/>
        <v>15</v>
      </c>
      <c r="E208" s="56">
        <f>VLOOKUP(B208,'WHA Lag Times'!$B$5:$C$293,2,FALSE)</f>
        <v>16</v>
      </c>
      <c r="F208" s="57">
        <f>ROUND(VLOOKUP($C208,Lag_Time_Ratios!$Q$7:$S$107,2,FALSE),3)</f>
        <v>0.97699999999999998</v>
      </c>
      <c r="G208" s="56">
        <f t="shared" si="15"/>
        <v>16.38</v>
      </c>
      <c r="H208" s="85">
        <f t="shared" si="16"/>
        <v>15.249796</v>
      </c>
      <c r="M208" s="43">
        <v>206</v>
      </c>
      <c r="N208" t="s">
        <v>297</v>
      </c>
      <c r="O208" s="1">
        <v>5</v>
      </c>
      <c r="P208" s="1">
        <v>15</v>
      </c>
    </row>
    <row r="209" spans="1:16" x14ac:dyDescent="0.2">
      <c r="A209" s="1">
        <v>207</v>
      </c>
      <c r="B209" t="str">
        <f t="shared" si="17"/>
        <v>Tenmile_Ck_S010</v>
      </c>
      <c r="C209" s="45">
        <f t="shared" si="18"/>
        <v>44</v>
      </c>
      <c r="D209" s="45">
        <f t="shared" si="19"/>
        <v>71</v>
      </c>
      <c r="E209" s="56">
        <f>VLOOKUP(B209,'WHA Lag Times'!$B$5:$C$293,2,FALSE)</f>
        <v>6.5</v>
      </c>
      <c r="F209" s="57">
        <f>ROUND(VLOOKUP($C209,Lag_Time_Ratios!$Q$7:$S$107,2,FALSE),3)</f>
        <v>0.79800000000000004</v>
      </c>
      <c r="G209" s="56">
        <f t="shared" si="15"/>
        <v>8.15</v>
      </c>
      <c r="H209" s="85">
        <f t="shared" si="16"/>
        <v>5.4921709999999999</v>
      </c>
      <c r="M209" s="43">
        <v>207</v>
      </c>
      <c r="N209" t="s">
        <v>234</v>
      </c>
      <c r="O209" s="1">
        <v>44</v>
      </c>
      <c r="P209" s="1">
        <v>71</v>
      </c>
    </row>
    <row r="210" spans="1:16" x14ac:dyDescent="0.2">
      <c r="A210" s="1">
        <v>208</v>
      </c>
      <c r="B210" t="str">
        <f t="shared" si="17"/>
        <v>Tenmile_Ck_S020</v>
      </c>
      <c r="C210" s="45">
        <f t="shared" si="18"/>
        <v>24</v>
      </c>
      <c r="D210" s="45">
        <f t="shared" si="19"/>
        <v>47</v>
      </c>
      <c r="E210" s="56">
        <f>VLOOKUP(B210,'WHA Lag Times'!$B$5:$C$293,2,FALSE)</f>
        <v>5</v>
      </c>
      <c r="F210" s="57">
        <f>ROUND(VLOOKUP($C210,Lag_Time_Ratios!$Q$7:$S$107,2,FALSE),3)</f>
        <v>0.89</v>
      </c>
      <c r="G210" s="56">
        <f t="shared" si="15"/>
        <v>5.62</v>
      </c>
      <c r="H210" s="85">
        <f t="shared" si="16"/>
        <v>4.4079892000000003</v>
      </c>
      <c r="M210" s="43">
        <v>208</v>
      </c>
      <c r="N210" t="s">
        <v>236</v>
      </c>
      <c r="O210" s="1">
        <v>24</v>
      </c>
      <c r="P210" s="1">
        <v>47</v>
      </c>
    </row>
    <row r="211" spans="1:16" x14ac:dyDescent="0.2">
      <c r="A211" s="1">
        <v>209</v>
      </c>
      <c r="B211" t="str">
        <f t="shared" si="17"/>
        <v>Timber_Ck_S010</v>
      </c>
      <c r="C211" s="45">
        <f t="shared" si="18"/>
        <v>2</v>
      </c>
      <c r="D211" s="45">
        <f t="shared" si="19"/>
        <v>38</v>
      </c>
      <c r="E211" s="56">
        <f>VLOOKUP(B211,'WHA Lag Times'!$B$5:$C$293,2,FALSE)</f>
        <v>5.0999999999999996</v>
      </c>
      <c r="F211" s="57">
        <f>ROUND(VLOOKUP($C211,Lag_Time_Ratios!$Q$7:$S$107,2,FALSE),3)</f>
        <v>0.99099999999999999</v>
      </c>
      <c r="G211" s="56">
        <f t="shared" si="15"/>
        <v>5.15</v>
      </c>
      <c r="H211" s="85">
        <f t="shared" si="16"/>
        <v>4.2508679999999996</v>
      </c>
      <c r="M211" s="43">
        <v>209</v>
      </c>
      <c r="N211" t="s">
        <v>174</v>
      </c>
      <c r="O211" s="1">
        <v>2</v>
      </c>
      <c r="P211" s="1">
        <v>38</v>
      </c>
    </row>
    <row r="212" spans="1:16" x14ac:dyDescent="0.2">
      <c r="A212" s="1">
        <v>210</v>
      </c>
      <c r="B212" t="str">
        <f t="shared" si="17"/>
        <v>Timber_Ck_S020</v>
      </c>
      <c r="C212" s="45">
        <f t="shared" si="18"/>
        <v>0</v>
      </c>
      <c r="D212" s="45">
        <f t="shared" si="19"/>
        <v>24</v>
      </c>
      <c r="E212" s="56">
        <f>VLOOKUP(B212,'WHA Lag Times'!$B$5:$C$293,2,FALSE)</f>
        <v>1.85</v>
      </c>
      <c r="F212" s="57">
        <f>ROUND(VLOOKUP($C212,Lag_Time_Ratios!$Q$7:$S$107,2,FALSE),3)</f>
        <v>1</v>
      </c>
      <c r="G212" s="56">
        <f t="shared" si="15"/>
        <v>1.85</v>
      </c>
      <c r="H212" s="85">
        <f t="shared" si="16"/>
        <v>1.6466480000000001</v>
      </c>
      <c r="M212" s="43">
        <v>210</v>
      </c>
      <c r="N212" t="s">
        <v>176</v>
      </c>
      <c r="O212" s="1">
        <v>0</v>
      </c>
      <c r="P212" s="1">
        <v>24</v>
      </c>
    </row>
    <row r="213" spans="1:16" x14ac:dyDescent="0.2">
      <c r="A213" s="1">
        <v>211</v>
      </c>
      <c r="B213" t="str">
        <f t="shared" si="17"/>
        <v>Timber_Ck_S030</v>
      </c>
      <c r="C213" s="45">
        <f t="shared" si="18"/>
        <v>3</v>
      </c>
      <c r="D213" s="45">
        <f t="shared" si="19"/>
        <v>28</v>
      </c>
      <c r="E213" s="56">
        <f>VLOOKUP(B213,'WHA Lag Times'!$B$5:$C$293,2,FALSE)</f>
        <v>4.0999999999999996</v>
      </c>
      <c r="F213" s="57">
        <f>ROUND(VLOOKUP($C213,Lag_Time_Ratios!$Q$7:$S$107,2,FALSE),3)</f>
        <v>0.98599999999999999</v>
      </c>
      <c r="G213" s="56">
        <f t="shared" si="15"/>
        <v>4.16</v>
      </c>
      <c r="H213" s="85">
        <f t="shared" si="16"/>
        <v>3.6236799999999998</v>
      </c>
      <c r="M213" s="43">
        <v>211</v>
      </c>
      <c r="N213" t="s">
        <v>175</v>
      </c>
      <c r="O213" s="1">
        <v>3</v>
      </c>
      <c r="P213" s="1">
        <v>28</v>
      </c>
    </row>
    <row r="214" spans="1:16" x14ac:dyDescent="0.2">
      <c r="A214" s="1">
        <v>212</v>
      </c>
      <c r="B214" t="str">
        <f t="shared" si="17"/>
        <v>Timber_Ck_S040</v>
      </c>
      <c r="C214" s="45">
        <f t="shared" si="18"/>
        <v>11</v>
      </c>
      <c r="D214" s="45">
        <f t="shared" si="19"/>
        <v>18</v>
      </c>
      <c r="E214" s="56">
        <f>VLOOKUP(B214,'WHA Lag Times'!$B$5:$C$293,2,FALSE)</f>
        <v>2</v>
      </c>
      <c r="F214" s="57">
        <f>ROUND(VLOOKUP($C214,Lag_Time_Ratios!$Q$7:$S$107,2,FALSE),3)</f>
        <v>0.95</v>
      </c>
      <c r="G214" s="56">
        <f t="shared" si="15"/>
        <v>2.11</v>
      </c>
      <c r="H214" s="85">
        <f t="shared" si="16"/>
        <v>1.9323534</v>
      </c>
      <c r="M214" s="43">
        <v>212</v>
      </c>
      <c r="N214" t="s">
        <v>188</v>
      </c>
      <c r="O214" s="1">
        <v>11</v>
      </c>
      <c r="P214" s="1">
        <v>18</v>
      </c>
    </row>
    <row r="215" spans="1:16" x14ac:dyDescent="0.2">
      <c r="A215" s="1">
        <v>213</v>
      </c>
      <c r="B215" t="str">
        <f t="shared" si="17"/>
        <v>Trinity_River_S010</v>
      </c>
      <c r="C215" s="45">
        <f t="shared" si="18"/>
        <v>49</v>
      </c>
      <c r="D215" s="45">
        <f t="shared" si="19"/>
        <v>63</v>
      </c>
      <c r="E215" s="56">
        <f>VLOOKUP(B215,'WHA Lag Times'!$B$5:$C$293,2,FALSE)</f>
        <v>1.79</v>
      </c>
      <c r="F215" s="57">
        <f>ROUND(VLOOKUP($C215,Lag_Time_Ratios!$Q$7:$S$107,2,FALSE),3)</f>
        <v>0.77600000000000002</v>
      </c>
      <c r="G215" s="56">
        <f t="shared" si="15"/>
        <v>2.31</v>
      </c>
      <c r="H215" s="85">
        <f t="shared" si="16"/>
        <v>1.6418828000000001</v>
      </c>
      <c r="M215" s="43">
        <v>213</v>
      </c>
      <c r="N215" t="s">
        <v>230</v>
      </c>
      <c r="O215" s="1">
        <v>49</v>
      </c>
      <c r="P215" s="1">
        <v>63</v>
      </c>
    </row>
    <row r="216" spans="1:16" x14ac:dyDescent="0.2">
      <c r="A216" s="1">
        <v>214</v>
      </c>
      <c r="B216" t="str">
        <f t="shared" si="17"/>
        <v>Trinity_River_S020</v>
      </c>
      <c r="C216" s="45">
        <f t="shared" si="18"/>
        <v>71</v>
      </c>
      <c r="D216" s="45">
        <f t="shared" si="19"/>
        <v>78</v>
      </c>
      <c r="E216" s="56">
        <f>VLOOKUP(B216,'WHA Lag Times'!$B$5:$C$293,2,FALSE)</f>
        <v>1.98</v>
      </c>
      <c r="F216" s="57">
        <f>ROUND(VLOOKUP($C216,Lag_Time_Ratios!$Q$7:$S$107,2,FALSE),3)</f>
        <v>0.67500000000000004</v>
      </c>
      <c r="G216" s="56">
        <f t="shared" si="15"/>
        <v>2.93</v>
      </c>
      <c r="H216" s="85">
        <f t="shared" si="16"/>
        <v>1.8860642000000001</v>
      </c>
      <c r="M216" s="43">
        <v>214</v>
      </c>
      <c r="N216" t="s">
        <v>231</v>
      </c>
      <c r="O216" s="1">
        <v>71</v>
      </c>
      <c r="P216" s="1">
        <v>78</v>
      </c>
    </row>
    <row r="217" spans="1:16" x14ac:dyDescent="0.2">
      <c r="A217" s="1">
        <v>215</v>
      </c>
      <c r="B217" t="str">
        <f t="shared" si="17"/>
        <v>Trinity_River_S030</v>
      </c>
      <c r="C217" s="45">
        <f t="shared" si="18"/>
        <v>55</v>
      </c>
      <c r="D217" s="45">
        <f t="shared" si="19"/>
        <v>76</v>
      </c>
      <c r="E217" s="56">
        <f>VLOOKUP(B217,'WHA Lag Times'!$B$5:$C$293,2,FALSE)</f>
        <v>2.1</v>
      </c>
      <c r="F217" s="57">
        <f>ROUND(VLOOKUP($C217,Lag_Time_Ratios!$Q$7:$S$107,2,FALSE),3)</f>
        <v>0.748</v>
      </c>
      <c r="G217" s="56">
        <f t="shared" si="15"/>
        <v>2.81</v>
      </c>
      <c r="H217" s="85">
        <f t="shared" si="16"/>
        <v>1.8297342000000001</v>
      </c>
      <c r="M217" s="43">
        <v>215</v>
      </c>
      <c r="N217" t="s">
        <v>232</v>
      </c>
      <c r="O217" s="1">
        <v>55</v>
      </c>
      <c r="P217" s="1">
        <v>76</v>
      </c>
    </row>
    <row r="218" spans="1:16" x14ac:dyDescent="0.2">
      <c r="A218" s="1">
        <v>216</v>
      </c>
      <c r="B218" t="str">
        <f t="shared" si="17"/>
        <v>Trinity_River_S040</v>
      </c>
      <c r="C218" s="45">
        <f t="shared" si="18"/>
        <v>39</v>
      </c>
      <c r="D218" s="45">
        <f t="shared" si="19"/>
        <v>70</v>
      </c>
      <c r="E218" s="56">
        <f>VLOOKUP(B218,'WHA Lag Times'!$B$5:$C$293,2,FALSE)</f>
        <v>3</v>
      </c>
      <c r="F218" s="57">
        <f>ROUND(VLOOKUP($C218,Lag_Time_Ratios!$Q$7:$S$107,2,FALSE),3)</f>
        <v>0.82099999999999995</v>
      </c>
      <c r="G218" s="56">
        <f t="shared" si="15"/>
        <v>3.65</v>
      </c>
      <c r="H218" s="85">
        <f t="shared" si="16"/>
        <v>2.481773</v>
      </c>
      <c r="M218" s="43">
        <v>216</v>
      </c>
      <c r="N218" t="s">
        <v>233</v>
      </c>
      <c r="O218" s="1">
        <v>39</v>
      </c>
      <c r="P218" s="1">
        <v>70</v>
      </c>
    </row>
    <row r="219" spans="1:16" x14ac:dyDescent="0.2">
      <c r="A219" s="1">
        <v>217</v>
      </c>
      <c r="B219" t="str">
        <f t="shared" si="17"/>
        <v>Trinity_River_S050</v>
      </c>
      <c r="C219" s="45">
        <f t="shared" si="18"/>
        <v>40</v>
      </c>
      <c r="D219" s="45">
        <f t="shared" si="19"/>
        <v>62</v>
      </c>
      <c r="E219" s="56">
        <f>VLOOKUP(B219,'WHA Lag Times'!$B$5:$C$293,2,FALSE)</f>
        <v>9</v>
      </c>
      <c r="F219" s="57">
        <f>ROUND(VLOOKUP($C219,Lag_Time_Ratios!$Q$7:$S$107,2,FALSE),3)</f>
        <v>0.81699999999999995</v>
      </c>
      <c r="G219" s="56">
        <f t="shared" si="15"/>
        <v>11.02</v>
      </c>
      <c r="H219" s="85">
        <f t="shared" si="16"/>
        <v>7.8896248</v>
      </c>
      <c r="M219" s="43">
        <v>217</v>
      </c>
      <c r="N219" t="s">
        <v>235</v>
      </c>
      <c r="O219" s="1">
        <v>40</v>
      </c>
      <c r="P219" s="1">
        <v>62</v>
      </c>
    </row>
    <row r="220" spans="1:16" x14ac:dyDescent="0.2">
      <c r="A220" s="1">
        <v>218</v>
      </c>
      <c r="B220" t="str">
        <f t="shared" si="17"/>
        <v>Trinity_River_S060</v>
      </c>
      <c r="C220" s="45">
        <f t="shared" si="18"/>
        <v>34</v>
      </c>
      <c r="D220" s="45">
        <f t="shared" si="19"/>
        <v>58</v>
      </c>
      <c r="E220" s="56">
        <f>VLOOKUP(B220,'WHA Lag Times'!$B$5:$C$293,2,FALSE)</f>
        <v>10</v>
      </c>
      <c r="F220" s="57">
        <f>ROUND(VLOOKUP($C220,Lag_Time_Ratios!$Q$7:$S$107,2,FALSE),3)</f>
        <v>0.84399999999999997</v>
      </c>
      <c r="G220" s="56">
        <f t="shared" si="15"/>
        <v>11.85</v>
      </c>
      <c r="H220" s="85">
        <f t="shared" si="16"/>
        <v>8.6974479999999996</v>
      </c>
      <c r="M220" s="43">
        <v>218</v>
      </c>
      <c r="N220" t="s">
        <v>260</v>
      </c>
      <c r="O220" s="1">
        <v>34</v>
      </c>
      <c r="P220" s="1">
        <v>58</v>
      </c>
    </row>
    <row r="221" spans="1:16" x14ac:dyDescent="0.2">
      <c r="A221" s="1">
        <v>219</v>
      </c>
      <c r="B221" t="str">
        <f t="shared" si="17"/>
        <v>Trinity_River_S070</v>
      </c>
      <c r="C221" s="45">
        <f t="shared" si="18"/>
        <v>24</v>
      </c>
      <c r="D221" s="45">
        <f t="shared" si="19"/>
        <v>46</v>
      </c>
      <c r="E221" s="56">
        <f>VLOOKUP(B221,'WHA Lag Times'!$B$5:$C$293,2,FALSE)</f>
        <v>9.5</v>
      </c>
      <c r="F221" s="57">
        <f>ROUND(VLOOKUP($C221,Lag_Time_Ratios!$Q$7:$S$107,2,FALSE),3)</f>
        <v>0.89</v>
      </c>
      <c r="G221" s="56">
        <f t="shared" si="15"/>
        <v>10.67</v>
      </c>
      <c r="H221" s="85">
        <f t="shared" si="16"/>
        <v>8.4248908</v>
      </c>
      <c r="M221" s="43">
        <v>219</v>
      </c>
      <c r="N221" t="s">
        <v>261</v>
      </c>
      <c r="O221" s="1">
        <v>24</v>
      </c>
      <c r="P221" s="1">
        <v>46</v>
      </c>
    </row>
    <row r="222" spans="1:16" x14ac:dyDescent="0.2">
      <c r="A222" s="1">
        <v>220</v>
      </c>
      <c r="B222" t="str">
        <f t="shared" si="17"/>
        <v>Trinity_River_S080</v>
      </c>
      <c r="C222" s="45">
        <f t="shared" si="18"/>
        <v>16</v>
      </c>
      <c r="D222" s="45">
        <f t="shared" si="19"/>
        <v>23</v>
      </c>
      <c r="E222" s="56">
        <f>VLOOKUP(B222,'WHA Lag Times'!$B$5:$C$293,2,FALSE)</f>
        <v>27.7</v>
      </c>
      <c r="F222" s="57">
        <f>ROUND(VLOOKUP($C222,Lag_Time_Ratios!$Q$7:$S$107,2,FALSE),3)</f>
        <v>0.92700000000000005</v>
      </c>
      <c r="G222" s="56">
        <f t="shared" si="15"/>
        <v>29.88</v>
      </c>
      <c r="H222" s="85">
        <f t="shared" si="16"/>
        <v>26.742047199999998</v>
      </c>
      <c r="M222" s="43">
        <v>220</v>
      </c>
      <c r="N222" t="s">
        <v>271</v>
      </c>
      <c r="O222" s="1">
        <v>16</v>
      </c>
      <c r="P222" s="1">
        <v>23</v>
      </c>
    </row>
    <row r="223" spans="1:16" x14ac:dyDescent="0.2">
      <c r="A223" s="1">
        <v>221</v>
      </c>
      <c r="B223" t="str">
        <f t="shared" si="17"/>
        <v>Trinity_River_S090</v>
      </c>
      <c r="C223" s="45">
        <f t="shared" si="18"/>
        <v>12</v>
      </c>
      <c r="D223" s="45">
        <f t="shared" si="19"/>
        <v>26</v>
      </c>
      <c r="E223" s="56">
        <f>VLOOKUP(B223,'WHA Lag Times'!$B$5:$C$293,2,FALSE)</f>
        <v>12</v>
      </c>
      <c r="F223" s="57">
        <f>ROUND(VLOOKUP($C223,Lag_Time_Ratios!$Q$7:$S$107,2,FALSE),3)</f>
        <v>0.94499999999999995</v>
      </c>
      <c r="G223" s="56">
        <f t="shared" si="15"/>
        <v>12.7</v>
      </c>
      <c r="H223" s="85">
        <f t="shared" si="16"/>
        <v>11.185676000000001</v>
      </c>
      <c r="M223" s="43">
        <v>221</v>
      </c>
      <c r="N223" t="s">
        <v>295</v>
      </c>
      <c r="O223" s="1">
        <v>12</v>
      </c>
      <c r="P223" s="1">
        <v>26</v>
      </c>
    </row>
    <row r="224" spans="1:16" x14ac:dyDescent="0.2">
      <c r="A224" s="1">
        <v>222</v>
      </c>
      <c r="B224" t="str">
        <f t="shared" si="17"/>
        <v>Trinity_River_S100</v>
      </c>
      <c r="C224" s="45">
        <f t="shared" si="18"/>
        <v>3</v>
      </c>
      <c r="D224" s="45">
        <f t="shared" si="19"/>
        <v>6</v>
      </c>
      <c r="E224" s="56">
        <f>VLOOKUP(B224,'WHA Lag Times'!$B$5:$C$293,2,FALSE)</f>
        <v>17</v>
      </c>
      <c r="F224" s="57">
        <f>ROUND(VLOOKUP($C224,Lag_Time_Ratios!$Q$7:$S$107,2,FALSE),3)</f>
        <v>0.98599999999999999</v>
      </c>
      <c r="G224" s="56">
        <f t="shared" si="15"/>
        <v>17.239999999999998</v>
      </c>
      <c r="H224" s="85">
        <f t="shared" si="16"/>
        <v>16.7631224</v>
      </c>
      <c r="M224" s="43">
        <v>222</v>
      </c>
      <c r="N224" t="s">
        <v>299</v>
      </c>
      <c r="O224" s="1">
        <v>3</v>
      </c>
      <c r="P224" s="1">
        <v>6</v>
      </c>
    </row>
    <row r="225" spans="1:16" x14ac:dyDescent="0.2">
      <c r="A225" s="1">
        <v>223</v>
      </c>
      <c r="B225" t="str">
        <f t="shared" si="17"/>
        <v>Trinity_River_S110</v>
      </c>
      <c r="C225" s="45">
        <f t="shared" si="18"/>
        <v>4</v>
      </c>
      <c r="D225" s="45">
        <f t="shared" si="19"/>
        <v>16</v>
      </c>
      <c r="E225" s="56">
        <f>VLOOKUP(B225,'WHA Lag Times'!$B$5:$C$293,2,FALSE)</f>
        <v>19.3</v>
      </c>
      <c r="F225" s="57">
        <f>ROUND(VLOOKUP($C225,Lag_Time_Ratios!$Q$7:$S$107,2,FALSE),3)</f>
        <v>0.98199999999999998</v>
      </c>
      <c r="G225" s="56">
        <f t="shared" si="15"/>
        <v>19.649999999999999</v>
      </c>
      <c r="H225" s="85">
        <f t="shared" si="16"/>
        <v>18.220036</v>
      </c>
      <c r="M225" s="43">
        <v>223</v>
      </c>
      <c r="N225" t="s">
        <v>300</v>
      </c>
      <c r="O225" s="1">
        <v>4</v>
      </c>
      <c r="P225" s="1">
        <v>16</v>
      </c>
    </row>
    <row r="226" spans="1:16" x14ac:dyDescent="0.2">
      <c r="A226" s="1">
        <v>224</v>
      </c>
      <c r="B226" t="str">
        <f t="shared" si="17"/>
        <v>Trinity_River_S120</v>
      </c>
      <c r="C226" s="45">
        <f t="shared" si="18"/>
        <v>5</v>
      </c>
      <c r="D226" s="45">
        <f t="shared" si="19"/>
        <v>22</v>
      </c>
      <c r="E226" s="56">
        <f>VLOOKUP(B226,'WHA Lag Times'!$B$5:$C$293,2,FALSE)</f>
        <v>18.7</v>
      </c>
      <c r="F226" s="57">
        <f>ROUND(VLOOKUP($C226,Lag_Time_Ratios!$Q$7:$S$107,2,FALSE),3)</f>
        <v>0.97699999999999998</v>
      </c>
      <c r="G226" s="56">
        <f t="shared" si="15"/>
        <v>19.14</v>
      </c>
      <c r="H226" s="85">
        <f t="shared" si="16"/>
        <v>17.209759599999998</v>
      </c>
      <c r="M226" s="43">
        <v>224</v>
      </c>
      <c r="N226" t="s">
        <v>302</v>
      </c>
      <c r="O226" s="1">
        <v>5</v>
      </c>
      <c r="P226" s="1">
        <v>22</v>
      </c>
    </row>
    <row r="227" spans="1:16" x14ac:dyDescent="0.2">
      <c r="A227" s="1">
        <v>225</v>
      </c>
      <c r="B227" t="str">
        <f t="shared" si="17"/>
        <v>Trinity_River_S130</v>
      </c>
      <c r="C227" s="45">
        <f t="shared" si="18"/>
        <v>3</v>
      </c>
      <c r="D227" s="45">
        <f t="shared" si="19"/>
        <v>14</v>
      </c>
      <c r="E227" s="56">
        <f>VLOOKUP(B227,'WHA Lag Times'!$B$5:$C$293,2,FALSE)</f>
        <v>28.5</v>
      </c>
      <c r="F227" s="57">
        <f>ROUND(VLOOKUP($C227,Lag_Time_Ratios!$Q$7:$S$107,2,FALSE),3)</f>
        <v>0.98599999999999999</v>
      </c>
      <c r="G227" s="56">
        <f t="shared" si="15"/>
        <v>28.9</v>
      </c>
      <c r="H227" s="85">
        <f t="shared" si="16"/>
        <v>27.044018000000001</v>
      </c>
      <c r="M227" s="43">
        <v>225</v>
      </c>
      <c r="N227" t="s">
        <v>306</v>
      </c>
      <c r="O227" s="1">
        <v>3</v>
      </c>
      <c r="P227" s="1">
        <v>14</v>
      </c>
    </row>
    <row r="228" spans="1:16" x14ac:dyDescent="0.2">
      <c r="A228" s="1">
        <v>226</v>
      </c>
      <c r="B228" t="str">
        <f t="shared" si="17"/>
        <v>Trinity_River_S140</v>
      </c>
      <c r="C228" s="45">
        <f t="shared" si="18"/>
        <v>22</v>
      </c>
      <c r="D228" s="45">
        <f t="shared" si="19"/>
        <v>25</v>
      </c>
      <c r="E228" s="56">
        <f>VLOOKUP(B228,'WHA Lag Times'!$B$5:$C$293,2,FALSE)</f>
        <v>1.6</v>
      </c>
      <c r="F228" s="57">
        <f>ROUND(VLOOKUP($C228,Lag_Time_Ratios!$Q$7:$S$107,2,FALSE),3)</f>
        <v>0.89900000000000002</v>
      </c>
      <c r="G228" s="56">
        <f t="shared" si="15"/>
        <v>1.78</v>
      </c>
      <c r="H228" s="85">
        <f t="shared" si="16"/>
        <v>1.5755428</v>
      </c>
      <c r="M228" s="43">
        <v>226</v>
      </c>
      <c r="N228" t="s">
        <v>310</v>
      </c>
      <c r="O228" s="1">
        <v>22</v>
      </c>
      <c r="P228" s="1">
        <v>25</v>
      </c>
    </row>
    <row r="229" spans="1:16" x14ac:dyDescent="0.2">
      <c r="A229" s="1">
        <v>227</v>
      </c>
      <c r="B229" t="str">
        <f t="shared" si="17"/>
        <v>Trinity_River_S150</v>
      </c>
      <c r="C229" s="45">
        <f t="shared" si="18"/>
        <v>4</v>
      </c>
      <c r="D229" s="45">
        <f t="shared" si="19"/>
        <v>13</v>
      </c>
      <c r="E229" s="56">
        <f>VLOOKUP(B229,'WHA Lag Times'!$B$5:$C$293,2,FALSE)</f>
        <v>11.6</v>
      </c>
      <c r="F229" s="57">
        <f>ROUND(VLOOKUP($C229,Lag_Time_Ratios!$Q$7:$S$107,2,FALSE),3)</f>
        <v>0.98199999999999998</v>
      </c>
      <c r="G229" s="56">
        <f t="shared" si="15"/>
        <v>11.81</v>
      </c>
      <c r="H229" s="85">
        <f t="shared" si="16"/>
        <v>11.113191799999999</v>
      </c>
      <c r="M229" s="43">
        <v>227</v>
      </c>
      <c r="N229" t="s">
        <v>311</v>
      </c>
      <c r="O229" s="1">
        <v>4</v>
      </c>
      <c r="P229" s="1">
        <v>13</v>
      </c>
    </row>
    <row r="230" spans="1:16" x14ac:dyDescent="0.2">
      <c r="A230" s="1">
        <v>228</v>
      </c>
      <c r="B230" t="str">
        <f t="shared" si="17"/>
        <v>Trinity_River_S160</v>
      </c>
      <c r="C230" s="45">
        <f t="shared" si="18"/>
        <v>2</v>
      </c>
      <c r="D230" s="45">
        <f t="shared" si="19"/>
        <v>3</v>
      </c>
      <c r="E230" s="56">
        <f>VLOOKUP(B230,'WHA Lag Times'!$B$5:$C$293,2,FALSE)</f>
        <v>14</v>
      </c>
      <c r="F230" s="57">
        <f>ROUND(VLOOKUP($C230,Lag_Time_Ratios!$Q$7:$S$107,2,FALSE),3)</f>
        <v>0.99099999999999999</v>
      </c>
      <c r="G230" s="56">
        <f t="shared" si="15"/>
        <v>14.13</v>
      </c>
      <c r="H230" s="85">
        <f t="shared" si="16"/>
        <v>13.935284599999999</v>
      </c>
      <c r="M230" s="43">
        <v>228</v>
      </c>
      <c r="N230" t="s">
        <v>313</v>
      </c>
      <c r="O230" s="1">
        <v>2</v>
      </c>
      <c r="P230" s="1">
        <v>3</v>
      </c>
    </row>
    <row r="231" spans="1:16" x14ac:dyDescent="0.2">
      <c r="A231" s="1">
        <v>229</v>
      </c>
      <c r="B231" t="str">
        <f t="shared" si="17"/>
        <v>Trinity_River_S170</v>
      </c>
      <c r="C231" s="45">
        <f t="shared" si="18"/>
        <v>3</v>
      </c>
      <c r="D231" s="45">
        <f t="shared" si="19"/>
        <v>6</v>
      </c>
      <c r="E231" s="56">
        <f>VLOOKUP(B231,'WHA Lag Times'!$B$5:$C$293,2,FALSE)</f>
        <v>17.8</v>
      </c>
      <c r="F231" s="57">
        <f>ROUND(VLOOKUP($C231,Lag_Time_Ratios!$Q$7:$S$107,2,FALSE),3)</f>
        <v>0.98599999999999999</v>
      </c>
      <c r="G231" s="56">
        <f t="shared" si="15"/>
        <v>18.05</v>
      </c>
      <c r="H231" s="85">
        <f t="shared" si="16"/>
        <v>17.551993</v>
      </c>
      <c r="M231" s="43">
        <v>229</v>
      </c>
      <c r="N231" t="s">
        <v>312</v>
      </c>
      <c r="O231" s="1">
        <v>3</v>
      </c>
      <c r="P231" s="1">
        <v>6</v>
      </c>
    </row>
    <row r="232" spans="1:16" x14ac:dyDescent="0.2">
      <c r="A232" s="1">
        <v>230</v>
      </c>
      <c r="B232" t="str">
        <f t="shared" si="17"/>
        <v>Trinity_River_S180</v>
      </c>
      <c r="C232" s="45">
        <f t="shared" si="18"/>
        <v>3</v>
      </c>
      <c r="D232" s="45">
        <f t="shared" si="19"/>
        <v>4</v>
      </c>
      <c r="E232" s="56">
        <f>VLOOKUP(B232,'WHA Lag Times'!$B$5:$C$293,2,FALSE)</f>
        <v>24</v>
      </c>
      <c r="F232" s="57">
        <f>ROUND(VLOOKUP($C232,Lag_Time_Ratios!$Q$7:$S$107,2,FALSE),3)</f>
        <v>0.98599999999999999</v>
      </c>
      <c r="G232" s="56">
        <f t="shared" si="15"/>
        <v>24.34</v>
      </c>
      <c r="H232" s="85">
        <f t="shared" si="16"/>
        <v>23.888522800000001</v>
      </c>
      <c r="M232" s="43">
        <v>230</v>
      </c>
      <c r="N232" t="s">
        <v>315</v>
      </c>
      <c r="O232" s="1">
        <v>3</v>
      </c>
      <c r="P232" s="1">
        <v>4</v>
      </c>
    </row>
    <row r="233" spans="1:16" x14ac:dyDescent="0.2">
      <c r="A233" s="1">
        <v>231</v>
      </c>
      <c r="B233" t="str">
        <f t="shared" si="17"/>
        <v>Trinity_River_S190</v>
      </c>
      <c r="C233" s="45">
        <f t="shared" si="18"/>
        <v>5</v>
      </c>
      <c r="D233" s="45">
        <f t="shared" si="19"/>
        <v>24</v>
      </c>
      <c r="E233" s="56">
        <f>VLOOKUP(B233,'WHA Lag Times'!$B$5:$C$293,2,FALSE)</f>
        <v>18</v>
      </c>
      <c r="F233" s="57">
        <f>ROUND(VLOOKUP($C233,Lag_Time_Ratios!$Q$7:$S$107,2,FALSE),3)</f>
        <v>0.97699999999999998</v>
      </c>
      <c r="G233" s="56">
        <f t="shared" si="15"/>
        <v>18.420000000000002</v>
      </c>
      <c r="H233" s="85">
        <f t="shared" si="16"/>
        <v>16.3970916</v>
      </c>
      <c r="M233" s="43">
        <v>231</v>
      </c>
      <c r="N233" t="s">
        <v>317</v>
      </c>
      <c r="O233" s="1">
        <v>5</v>
      </c>
      <c r="P233" s="1">
        <v>24</v>
      </c>
    </row>
    <row r="234" spans="1:16" x14ac:dyDescent="0.2">
      <c r="A234" s="1">
        <v>232</v>
      </c>
      <c r="B234" t="str">
        <f t="shared" si="17"/>
        <v>Trinity_River_S200</v>
      </c>
      <c r="C234" s="45">
        <f t="shared" si="18"/>
        <v>4</v>
      </c>
      <c r="D234" s="45">
        <f t="shared" si="19"/>
        <v>15</v>
      </c>
      <c r="E234" s="56">
        <f>VLOOKUP(B234,'WHA Lag Times'!$B$5:$C$293,2,FALSE)</f>
        <v>5.5</v>
      </c>
      <c r="F234" s="57">
        <f>ROUND(VLOOKUP($C234,Lag_Time_Ratios!$Q$7:$S$107,2,FALSE),3)</f>
        <v>0.98199999999999998</v>
      </c>
      <c r="G234" s="56">
        <f t="shared" si="15"/>
        <v>5.6</v>
      </c>
      <c r="H234" s="85">
        <f t="shared" si="16"/>
        <v>5.2178719999999998</v>
      </c>
      <c r="M234" s="43">
        <v>232</v>
      </c>
      <c r="N234" t="s">
        <v>323</v>
      </c>
      <c r="O234" s="1">
        <v>4</v>
      </c>
      <c r="P234" s="1">
        <v>15</v>
      </c>
    </row>
    <row r="235" spans="1:16" x14ac:dyDescent="0.2">
      <c r="A235" s="1">
        <v>233</v>
      </c>
      <c r="B235" t="str">
        <f t="shared" si="17"/>
        <v>Trinity_River_S210</v>
      </c>
      <c r="C235" s="45">
        <f t="shared" si="18"/>
        <v>5</v>
      </c>
      <c r="D235" s="45">
        <f t="shared" si="19"/>
        <v>18</v>
      </c>
      <c r="E235" s="56">
        <f>VLOOKUP(B235,'WHA Lag Times'!$B$5:$C$293,2,FALSE)</f>
        <v>8.5</v>
      </c>
      <c r="F235" s="57">
        <f>ROUND(VLOOKUP($C235,Lag_Time_Ratios!$Q$7:$S$107,2,FALSE),3)</f>
        <v>0.97699999999999998</v>
      </c>
      <c r="G235" s="56">
        <f t="shared" si="15"/>
        <v>8.6999999999999993</v>
      </c>
      <c r="H235" s="85">
        <f t="shared" si="16"/>
        <v>7.9820019999999996</v>
      </c>
      <c r="M235" s="43">
        <v>233</v>
      </c>
      <c r="N235" t="s">
        <v>325</v>
      </c>
      <c r="O235" s="1">
        <v>5</v>
      </c>
      <c r="P235" s="1">
        <v>18</v>
      </c>
    </row>
    <row r="236" spans="1:16" x14ac:dyDescent="0.2">
      <c r="A236" s="1">
        <v>234</v>
      </c>
      <c r="B236" t="str">
        <f t="shared" si="17"/>
        <v>Trinity_River_S220</v>
      </c>
      <c r="C236" s="45">
        <f t="shared" si="18"/>
        <v>3</v>
      </c>
      <c r="D236" s="45">
        <f t="shared" si="19"/>
        <v>18</v>
      </c>
      <c r="E236" s="56">
        <f>VLOOKUP(B236,'WHA Lag Times'!$B$5:$C$293,2,FALSE)</f>
        <v>13</v>
      </c>
      <c r="F236" s="57">
        <f>ROUND(VLOOKUP($C236,Lag_Time_Ratios!$Q$7:$S$107,2,FALSE),3)</f>
        <v>0.98599999999999999</v>
      </c>
      <c r="G236" s="56">
        <f t="shared" si="15"/>
        <v>13.18</v>
      </c>
      <c r="H236" s="85">
        <f t="shared" si="16"/>
        <v>12.094533999999999</v>
      </c>
      <c r="M236" s="43">
        <v>234</v>
      </c>
      <c r="N236" t="s">
        <v>326</v>
      </c>
      <c r="O236" s="1">
        <v>3</v>
      </c>
      <c r="P236" s="1">
        <v>18</v>
      </c>
    </row>
    <row r="237" spans="1:16" x14ac:dyDescent="0.2">
      <c r="A237" s="1">
        <v>235</v>
      </c>
      <c r="B237" t="str">
        <f t="shared" si="17"/>
        <v>Trinity_River_S230</v>
      </c>
      <c r="C237" s="45">
        <f t="shared" si="18"/>
        <v>5</v>
      </c>
      <c r="D237" s="45">
        <f t="shared" si="19"/>
        <v>11</v>
      </c>
      <c r="E237" s="56">
        <f>VLOOKUP(B237,'WHA Lag Times'!$B$5:$C$293,2,FALSE)</f>
        <v>16.600000000000001</v>
      </c>
      <c r="F237" s="57">
        <f>ROUND(VLOOKUP($C237,Lag_Time_Ratios!$Q$7:$S$107,2,FALSE),3)</f>
        <v>0.97699999999999998</v>
      </c>
      <c r="G237" s="56">
        <f t="shared" si="15"/>
        <v>16.989999999999998</v>
      </c>
      <c r="H237" s="85">
        <f t="shared" si="16"/>
        <v>16.133114800000001</v>
      </c>
      <c r="M237" s="43">
        <v>235</v>
      </c>
      <c r="N237" t="s">
        <v>327</v>
      </c>
      <c r="O237" s="1">
        <v>5</v>
      </c>
      <c r="P237" s="1">
        <v>11</v>
      </c>
    </row>
    <row r="238" spans="1:16" x14ac:dyDescent="0.2">
      <c r="A238" s="1">
        <v>236</v>
      </c>
      <c r="B238" t="str">
        <f t="shared" si="17"/>
        <v>Trinity_River_S240</v>
      </c>
      <c r="C238" s="45">
        <f t="shared" si="18"/>
        <v>3</v>
      </c>
      <c r="D238" s="45">
        <f t="shared" si="19"/>
        <v>16</v>
      </c>
      <c r="E238" s="56">
        <f>VLOOKUP(B238,'WHA Lag Times'!$B$5:$C$293,2,FALSE)</f>
        <v>20.5</v>
      </c>
      <c r="F238" s="57">
        <f>ROUND(VLOOKUP($C238,Lag_Time_Ratios!$Q$7:$S$107,2,FALSE),3)</f>
        <v>0.98599999999999999</v>
      </c>
      <c r="G238" s="56">
        <f t="shared" si="15"/>
        <v>20.79</v>
      </c>
      <c r="H238" s="85">
        <f t="shared" si="16"/>
        <v>19.262163399999999</v>
      </c>
      <c r="M238" s="43">
        <v>236</v>
      </c>
      <c r="N238" t="s">
        <v>328</v>
      </c>
      <c r="O238" s="1">
        <v>3</v>
      </c>
      <c r="P238" s="1">
        <v>16</v>
      </c>
    </row>
    <row r="239" spans="1:16" x14ac:dyDescent="0.2">
      <c r="A239" s="1">
        <v>237</v>
      </c>
      <c r="B239" t="str">
        <f t="shared" si="17"/>
        <v>Trinity_River_S250</v>
      </c>
      <c r="C239" s="45">
        <f t="shared" si="18"/>
        <v>10</v>
      </c>
      <c r="D239" s="45">
        <f t="shared" si="19"/>
        <v>29</v>
      </c>
      <c r="E239" s="56">
        <f>VLOOKUP(B239,'WHA Lag Times'!$B$5:$C$293,2,FALSE)</f>
        <v>19</v>
      </c>
      <c r="F239" s="57">
        <f>ROUND(VLOOKUP($C239,Lag_Time_Ratios!$Q$7:$S$107,2,FALSE),3)</f>
        <v>0.95399999999999996</v>
      </c>
      <c r="G239" s="56">
        <f t="shared" si="15"/>
        <v>19.920000000000002</v>
      </c>
      <c r="H239" s="85">
        <f t="shared" si="16"/>
        <v>17.266561599999999</v>
      </c>
      <c r="M239" s="43">
        <v>237</v>
      </c>
      <c r="N239" t="s">
        <v>329</v>
      </c>
      <c r="O239" s="1">
        <v>10</v>
      </c>
      <c r="P239" s="1">
        <v>29</v>
      </c>
    </row>
    <row r="240" spans="1:16" x14ac:dyDescent="0.2">
      <c r="A240" s="1">
        <v>238</v>
      </c>
      <c r="B240" t="str">
        <f t="shared" si="17"/>
        <v>Upper_Keechi_Ck_S010</v>
      </c>
      <c r="C240" s="45">
        <f t="shared" si="18"/>
        <v>6</v>
      </c>
      <c r="D240" s="45">
        <f t="shared" si="19"/>
        <v>7</v>
      </c>
      <c r="E240" s="56">
        <f>VLOOKUP(B240,'WHA Lag Times'!$B$5:$C$293,2,FALSE)</f>
        <v>7.7</v>
      </c>
      <c r="F240" s="57">
        <f>ROUND(VLOOKUP($C240,Lag_Time_Ratios!$Q$7:$S$107,2,FALSE),3)</f>
        <v>0.97299999999999998</v>
      </c>
      <c r="G240" s="56">
        <f t="shared" si="15"/>
        <v>7.91</v>
      </c>
      <c r="H240" s="85">
        <f t="shared" si="16"/>
        <v>7.6637722000000004</v>
      </c>
      <c r="M240" s="43">
        <v>238</v>
      </c>
      <c r="N240" t="s">
        <v>303</v>
      </c>
      <c r="O240" s="1">
        <v>6</v>
      </c>
      <c r="P240" s="1">
        <v>7</v>
      </c>
    </row>
    <row r="241" spans="1:16" x14ac:dyDescent="0.2">
      <c r="A241" s="1">
        <v>239</v>
      </c>
      <c r="B241" t="str">
        <f t="shared" si="17"/>
        <v>Upper_Keechi_Ck_S020</v>
      </c>
      <c r="C241" s="45">
        <f t="shared" si="18"/>
        <v>2</v>
      </c>
      <c r="D241" s="45">
        <f t="shared" si="19"/>
        <v>2</v>
      </c>
      <c r="E241" s="56">
        <f>VLOOKUP(B241,'WHA Lag Times'!$B$5:$C$293,2,FALSE)</f>
        <v>9</v>
      </c>
      <c r="F241" s="57">
        <f>ROUND(VLOOKUP($C241,Lag_Time_Ratios!$Q$7:$S$107,2,FALSE),3)</f>
        <v>0.99099999999999999</v>
      </c>
      <c r="G241" s="56">
        <f t="shared" si="15"/>
        <v>9.08</v>
      </c>
      <c r="H241" s="85">
        <f t="shared" si="16"/>
        <v>9</v>
      </c>
      <c r="M241" s="43">
        <v>239</v>
      </c>
      <c r="N241" t="s">
        <v>305</v>
      </c>
      <c r="O241" s="1">
        <v>2</v>
      </c>
      <c r="P241" s="1">
        <v>2</v>
      </c>
    </row>
    <row r="242" spans="1:16" x14ac:dyDescent="0.2">
      <c r="A242" s="1">
        <v>240</v>
      </c>
      <c r="B242" t="str">
        <f t="shared" si="17"/>
        <v>Upper_Keechi_Ck_S030</v>
      </c>
      <c r="C242" s="45">
        <f t="shared" si="18"/>
        <v>5</v>
      </c>
      <c r="D242" s="45">
        <f t="shared" si="19"/>
        <v>7</v>
      </c>
      <c r="E242" s="56">
        <f>VLOOKUP(B242,'WHA Lag Times'!$B$5:$C$293,2,FALSE)</f>
        <v>17.3</v>
      </c>
      <c r="F242" s="57">
        <f>ROUND(VLOOKUP($C242,Lag_Time_Ratios!$Q$7:$S$107,2,FALSE),3)</f>
        <v>0.97699999999999998</v>
      </c>
      <c r="G242" s="56">
        <f t="shared" si="15"/>
        <v>17.71</v>
      </c>
      <c r="H242" s="85">
        <f t="shared" si="16"/>
        <v>17.1377764</v>
      </c>
      <c r="M242" s="43">
        <v>240</v>
      </c>
      <c r="N242" t="s">
        <v>304</v>
      </c>
      <c r="O242" s="1">
        <v>5</v>
      </c>
      <c r="P242" s="1">
        <v>7</v>
      </c>
    </row>
    <row r="243" spans="1:16" x14ac:dyDescent="0.2">
      <c r="A243" s="1">
        <v>241</v>
      </c>
      <c r="B243" t="str">
        <f t="shared" si="17"/>
        <v>Upper_Keechi_Ck_S040</v>
      </c>
      <c r="C243" s="45">
        <f t="shared" si="18"/>
        <v>2</v>
      </c>
      <c r="D243" s="45">
        <f t="shared" si="19"/>
        <v>2</v>
      </c>
      <c r="E243" s="56">
        <f>VLOOKUP(B243,'WHA Lag Times'!$B$5:$C$293,2,FALSE)</f>
        <v>7.7</v>
      </c>
      <c r="F243" s="57">
        <f>ROUND(VLOOKUP($C243,Lag_Time_Ratios!$Q$7:$S$107,2,FALSE),3)</f>
        <v>0.99099999999999999</v>
      </c>
      <c r="G243" s="56">
        <f t="shared" si="15"/>
        <v>7.77</v>
      </c>
      <c r="H243" s="85">
        <f t="shared" si="16"/>
        <v>7.7</v>
      </c>
      <c r="M243" s="43">
        <v>241</v>
      </c>
      <c r="N243" t="s">
        <v>307</v>
      </c>
      <c r="O243" s="1">
        <v>2</v>
      </c>
      <c r="P243" s="1">
        <v>2</v>
      </c>
    </row>
    <row r="244" spans="1:16" x14ac:dyDescent="0.2">
      <c r="A244" s="1">
        <v>242</v>
      </c>
      <c r="B244" t="str">
        <f t="shared" si="17"/>
        <v>Village_Ck_S010</v>
      </c>
      <c r="C244" s="45">
        <f t="shared" si="18"/>
        <v>39</v>
      </c>
      <c r="D244" s="45">
        <f t="shared" si="19"/>
        <v>72</v>
      </c>
      <c r="E244" s="56">
        <f>VLOOKUP(B244,'WHA Lag Times'!$B$5:$C$293,2,FALSE)</f>
        <v>5.2</v>
      </c>
      <c r="F244" s="57">
        <f>ROUND(VLOOKUP($C244,Lag_Time_Ratios!$Q$7:$S$107,2,FALSE),3)</f>
        <v>0.82099999999999995</v>
      </c>
      <c r="G244" s="56">
        <f t="shared" si="15"/>
        <v>6.33</v>
      </c>
      <c r="H244" s="85">
        <f t="shared" si="16"/>
        <v>4.2432838000000004</v>
      </c>
      <c r="M244" s="43">
        <v>242</v>
      </c>
      <c r="N244" t="s">
        <v>131</v>
      </c>
      <c r="O244" s="1">
        <v>39</v>
      </c>
      <c r="P244" s="1">
        <v>72</v>
      </c>
    </row>
    <row r="245" spans="1:16" x14ac:dyDescent="0.2">
      <c r="A245" s="1">
        <v>243</v>
      </c>
      <c r="B245" t="str">
        <f t="shared" si="17"/>
        <v>Village_Ck_S020</v>
      </c>
      <c r="C245" s="45">
        <f t="shared" si="18"/>
        <v>46</v>
      </c>
      <c r="D245" s="45">
        <f t="shared" si="19"/>
        <v>77</v>
      </c>
      <c r="E245" s="56">
        <f>VLOOKUP(B245,'WHA Lag Times'!$B$5:$C$293,2,FALSE)</f>
        <v>1.6</v>
      </c>
      <c r="F245" s="57">
        <f>ROUND(VLOOKUP($C245,Lag_Time_Ratios!$Q$7:$S$107,2,FALSE),3)</f>
        <v>0.78900000000000003</v>
      </c>
      <c r="G245" s="56">
        <f t="shared" si="15"/>
        <v>2.0299999999999998</v>
      </c>
      <c r="H245" s="85">
        <f t="shared" si="16"/>
        <v>1.3117806000000001</v>
      </c>
      <c r="M245" s="43">
        <v>243</v>
      </c>
      <c r="N245" t="s">
        <v>132</v>
      </c>
      <c r="O245" s="1">
        <v>46</v>
      </c>
      <c r="P245" s="1">
        <v>77</v>
      </c>
    </row>
    <row r="246" spans="1:16" x14ac:dyDescent="0.2">
      <c r="A246" s="1">
        <v>244</v>
      </c>
      <c r="B246" t="str">
        <f t="shared" si="17"/>
        <v>Village_Ck_S030</v>
      </c>
      <c r="C246" s="45">
        <f t="shared" si="18"/>
        <v>61</v>
      </c>
      <c r="D246" s="45">
        <f t="shared" si="19"/>
        <v>79</v>
      </c>
      <c r="E246" s="56">
        <f>VLOOKUP(B246,'WHA Lag Times'!$B$5:$C$293,2,FALSE)</f>
        <v>5.4</v>
      </c>
      <c r="F246" s="57">
        <f>ROUND(VLOOKUP($C246,Lag_Time_Ratios!$Q$7:$S$107,2,FALSE),3)</f>
        <v>0.72099999999999997</v>
      </c>
      <c r="G246" s="56">
        <f t="shared" si="15"/>
        <v>7.49</v>
      </c>
      <c r="H246" s="85">
        <f t="shared" si="16"/>
        <v>4.7825244000000007</v>
      </c>
      <c r="M246" s="43">
        <v>244</v>
      </c>
      <c r="N246" t="s">
        <v>134</v>
      </c>
      <c r="O246" s="1">
        <v>61</v>
      </c>
      <c r="P246" s="1">
        <v>79</v>
      </c>
    </row>
    <row r="247" spans="1:16" x14ac:dyDescent="0.2">
      <c r="A247" s="1">
        <v>245</v>
      </c>
      <c r="B247" t="str">
        <f t="shared" si="17"/>
        <v>Walnut_Ck_S010</v>
      </c>
      <c r="C247" s="45">
        <f t="shared" si="18"/>
        <v>46</v>
      </c>
      <c r="D247" s="45">
        <f t="shared" si="19"/>
        <v>57</v>
      </c>
      <c r="E247" s="56">
        <f>VLOOKUP(B247,'WHA Lag Times'!$B$5:$C$293,2,FALSE)</f>
        <v>3</v>
      </c>
      <c r="F247" s="57">
        <f>ROUND(VLOOKUP($C247,Lag_Time_Ratios!$Q$7:$S$107,2,FALSE),3)</f>
        <v>0.78900000000000003</v>
      </c>
      <c r="G247" s="56">
        <f t="shared" si="15"/>
        <v>3.8</v>
      </c>
      <c r="H247" s="85">
        <f t="shared" si="16"/>
        <v>2.8085559999999998</v>
      </c>
      <c r="M247" s="43">
        <v>245</v>
      </c>
      <c r="N247" t="s">
        <v>100</v>
      </c>
      <c r="O247" s="1">
        <v>46</v>
      </c>
      <c r="P247" s="1">
        <v>57</v>
      </c>
    </row>
    <row r="248" spans="1:16" x14ac:dyDescent="0.2">
      <c r="A248" s="1">
        <v>246</v>
      </c>
      <c r="B248" t="str">
        <f t="shared" si="17"/>
        <v>Walnut_Ck_S020</v>
      </c>
      <c r="C248" s="45">
        <f t="shared" si="18"/>
        <v>44</v>
      </c>
      <c r="D248" s="45">
        <f t="shared" si="19"/>
        <v>53</v>
      </c>
      <c r="E248" s="56">
        <f>VLOOKUP(B248,'WHA Lag Times'!$B$5:$C$293,2,FALSE)</f>
        <v>3.4</v>
      </c>
      <c r="F248" s="57">
        <f>ROUND(VLOOKUP($C248,Lag_Time_Ratios!$Q$7:$S$107,2,FALSE),3)</f>
        <v>0.79800000000000004</v>
      </c>
      <c r="G248" s="56">
        <f t="shared" si="15"/>
        <v>4.26</v>
      </c>
      <c r="H248" s="85">
        <f t="shared" si="16"/>
        <v>3.2244028</v>
      </c>
      <c r="M248" s="43">
        <v>246</v>
      </c>
      <c r="N248" t="s">
        <v>101</v>
      </c>
      <c r="O248" s="1">
        <v>44</v>
      </c>
      <c r="P248" s="1">
        <v>53</v>
      </c>
    </row>
    <row r="249" spans="1:16" x14ac:dyDescent="0.2">
      <c r="A249" s="1">
        <v>247</v>
      </c>
      <c r="B249" t="str">
        <f t="shared" si="17"/>
        <v>Walnut_Ck_S030</v>
      </c>
      <c r="C249" s="45">
        <f t="shared" si="18"/>
        <v>44</v>
      </c>
      <c r="D249" s="45">
        <f t="shared" si="19"/>
        <v>74</v>
      </c>
      <c r="E249" s="56">
        <f>VLOOKUP(B249,'WHA Lag Times'!$B$5:$C$293,2,FALSE)</f>
        <v>2.8</v>
      </c>
      <c r="F249" s="57">
        <f>ROUND(VLOOKUP($C249,Lag_Time_Ratios!$Q$7:$S$107,2,FALSE),3)</f>
        <v>0.79800000000000004</v>
      </c>
      <c r="G249" s="56">
        <f t="shared" si="15"/>
        <v>3.51</v>
      </c>
      <c r="H249" s="85">
        <f t="shared" si="16"/>
        <v>2.317726</v>
      </c>
      <c r="M249" s="43">
        <v>247</v>
      </c>
      <c r="N249" t="s">
        <v>102</v>
      </c>
      <c r="O249" s="1">
        <v>44</v>
      </c>
      <c r="P249" s="1">
        <v>74</v>
      </c>
    </row>
    <row r="250" spans="1:16" x14ac:dyDescent="0.2">
      <c r="A250" s="1">
        <v>248</v>
      </c>
      <c r="B250" t="str">
        <f t="shared" si="17"/>
        <v>Waxahachie_Ck_S010</v>
      </c>
      <c r="C250" s="45">
        <f t="shared" si="18"/>
        <v>35</v>
      </c>
      <c r="D250" s="45">
        <f t="shared" si="19"/>
        <v>66</v>
      </c>
      <c r="E250" s="56">
        <f>VLOOKUP(B250,'WHA Lag Times'!$B$5:$C$293,2,FALSE)</f>
        <v>4.13</v>
      </c>
      <c r="F250" s="57">
        <f>ROUND(VLOOKUP($C250,Lag_Time_Ratios!$Q$7:$S$107,2,FALSE),3)</f>
        <v>0.84</v>
      </c>
      <c r="G250" s="56">
        <f t="shared" si="15"/>
        <v>4.92</v>
      </c>
      <c r="H250" s="85">
        <f t="shared" si="16"/>
        <v>3.4314583999999999</v>
      </c>
      <c r="M250" s="43">
        <v>248</v>
      </c>
      <c r="N250" t="s">
        <v>276</v>
      </c>
      <c r="O250" s="1">
        <v>35</v>
      </c>
      <c r="P250" s="1">
        <v>66</v>
      </c>
    </row>
    <row r="251" spans="1:16" x14ac:dyDescent="0.2">
      <c r="A251" s="1">
        <v>249</v>
      </c>
      <c r="B251" t="str">
        <f t="shared" si="17"/>
        <v>Waxahachie_Ck_S020</v>
      </c>
      <c r="C251" s="45">
        <f t="shared" si="18"/>
        <v>19</v>
      </c>
      <c r="D251" s="45">
        <f t="shared" si="19"/>
        <v>38</v>
      </c>
      <c r="E251" s="56">
        <f>VLOOKUP(B251,'WHA Lag Times'!$B$5:$C$293,2,FALSE)</f>
        <v>2.37</v>
      </c>
      <c r="F251" s="57">
        <f>ROUND(VLOOKUP($C251,Lag_Time_Ratios!$Q$7:$S$107,2,FALSE),3)</f>
        <v>0.91300000000000003</v>
      </c>
      <c r="G251" s="56">
        <f t="shared" si="15"/>
        <v>2.6</v>
      </c>
      <c r="H251" s="85">
        <f t="shared" si="16"/>
        <v>2.143748</v>
      </c>
      <c r="M251" s="43">
        <v>249</v>
      </c>
      <c r="N251" t="s">
        <v>277</v>
      </c>
      <c r="O251" s="1">
        <v>19</v>
      </c>
      <c r="P251" s="1">
        <v>38</v>
      </c>
    </row>
    <row r="252" spans="1:16" x14ac:dyDescent="0.2">
      <c r="A252" s="1">
        <v>250</v>
      </c>
      <c r="B252" t="str">
        <f t="shared" si="17"/>
        <v>Waxahachie_Ck_S030</v>
      </c>
      <c r="C252" s="45">
        <f t="shared" si="18"/>
        <v>16</v>
      </c>
      <c r="D252" s="45">
        <f t="shared" si="19"/>
        <v>37</v>
      </c>
      <c r="E252" s="56">
        <f>VLOOKUP(B252,'WHA Lag Times'!$B$5:$C$293,2,FALSE)</f>
        <v>3.5</v>
      </c>
      <c r="F252" s="57">
        <f>ROUND(VLOOKUP($C252,Lag_Time_Ratios!$Q$7:$S$107,2,FALSE),3)</f>
        <v>0.92700000000000005</v>
      </c>
      <c r="G252" s="56">
        <f t="shared" si="15"/>
        <v>3.78</v>
      </c>
      <c r="H252" s="85">
        <f t="shared" si="16"/>
        <v>3.1364396000000001</v>
      </c>
      <c r="M252" s="43">
        <v>250</v>
      </c>
      <c r="N252" t="s">
        <v>278</v>
      </c>
      <c r="O252" s="1">
        <v>16</v>
      </c>
      <c r="P252" s="1">
        <v>37</v>
      </c>
    </row>
    <row r="253" spans="1:16" x14ac:dyDescent="0.2">
      <c r="A253" s="1">
        <v>251</v>
      </c>
      <c r="B253" t="str">
        <f t="shared" si="17"/>
        <v>West_Fork_S010</v>
      </c>
      <c r="C253" s="45">
        <f t="shared" si="18"/>
        <v>1</v>
      </c>
      <c r="D253" s="45">
        <f t="shared" si="19"/>
        <v>1</v>
      </c>
      <c r="E253" s="56">
        <f>VLOOKUP(B253,'WHA Lag Times'!$B$5:$C$293,2,FALSE)</f>
        <v>5.5</v>
      </c>
      <c r="F253" s="57">
        <f>ROUND(VLOOKUP($C253,Lag_Time_Ratios!$Q$7:$S$107,2,FALSE),3)</f>
        <v>0.995</v>
      </c>
      <c r="G253" s="56">
        <f t="shared" si="15"/>
        <v>5.53</v>
      </c>
      <c r="H253" s="85">
        <f t="shared" si="16"/>
        <v>5.5</v>
      </c>
      <c r="M253" s="43">
        <v>251</v>
      </c>
      <c r="N253" t="s">
        <v>46</v>
      </c>
      <c r="O253" s="1">
        <v>1</v>
      </c>
      <c r="P253" s="1">
        <v>1</v>
      </c>
    </row>
    <row r="254" spans="1:16" x14ac:dyDescent="0.2">
      <c r="A254" s="1">
        <v>252</v>
      </c>
      <c r="B254" t="str">
        <f t="shared" si="17"/>
        <v>West_Fork_S020</v>
      </c>
      <c r="C254" s="45">
        <f t="shared" si="18"/>
        <v>1</v>
      </c>
      <c r="D254" s="45">
        <f t="shared" si="19"/>
        <v>1</v>
      </c>
      <c r="E254" s="56">
        <f>VLOOKUP(B254,'WHA Lag Times'!$B$5:$C$293,2,FALSE)</f>
        <v>7.2</v>
      </c>
      <c r="F254" s="57">
        <f>ROUND(VLOOKUP($C254,Lag_Time_Ratios!$Q$7:$S$107,2,FALSE),3)</f>
        <v>0.995</v>
      </c>
      <c r="G254" s="56">
        <f t="shared" si="15"/>
        <v>7.24</v>
      </c>
      <c r="H254" s="85">
        <f t="shared" si="16"/>
        <v>7.2</v>
      </c>
      <c r="M254" s="43">
        <v>252</v>
      </c>
      <c r="N254" t="s">
        <v>47</v>
      </c>
      <c r="O254" s="1">
        <v>1</v>
      </c>
      <c r="P254" s="1">
        <v>1</v>
      </c>
    </row>
    <row r="255" spans="1:16" x14ac:dyDescent="0.2">
      <c r="A255" s="1">
        <v>253</v>
      </c>
      <c r="B255" t="str">
        <f t="shared" si="17"/>
        <v>West_Fork_S030</v>
      </c>
      <c r="C255" s="45">
        <f t="shared" si="18"/>
        <v>1</v>
      </c>
      <c r="D255" s="45">
        <f t="shared" si="19"/>
        <v>1</v>
      </c>
      <c r="E255" s="56">
        <f>VLOOKUP(B255,'WHA Lag Times'!$B$5:$C$293,2,FALSE)</f>
        <v>8</v>
      </c>
      <c r="F255" s="57">
        <f>ROUND(VLOOKUP($C255,Lag_Time_Ratios!$Q$7:$S$107,2,FALSE),3)</f>
        <v>0.995</v>
      </c>
      <c r="G255" s="56">
        <f t="shared" si="15"/>
        <v>8.0399999999999991</v>
      </c>
      <c r="H255" s="85">
        <f t="shared" si="16"/>
        <v>8</v>
      </c>
      <c r="M255" s="43">
        <v>253</v>
      </c>
      <c r="N255" t="s">
        <v>48</v>
      </c>
      <c r="O255" s="1">
        <v>1</v>
      </c>
      <c r="P255" s="1">
        <v>1</v>
      </c>
    </row>
    <row r="256" spans="1:16" x14ac:dyDescent="0.2">
      <c r="A256" s="1">
        <v>254</v>
      </c>
      <c r="B256" t="str">
        <f t="shared" si="17"/>
        <v>West_Fork_S040</v>
      </c>
      <c r="C256" s="45">
        <f t="shared" si="18"/>
        <v>1</v>
      </c>
      <c r="D256" s="45">
        <f t="shared" si="19"/>
        <v>1</v>
      </c>
      <c r="E256" s="56">
        <f>VLOOKUP(B256,'WHA Lag Times'!$B$5:$C$293,2,FALSE)</f>
        <v>6.8</v>
      </c>
      <c r="F256" s="57">
        <f>ROUND(VLOOKUP($C256,Lag_Time_Ratios!$Q$7:$S$107,2,FALSE),3)</f>
        <v>0.995</v>
      </c>
      <c r="G256" s="56">
        <f t="shared" si="15"/>
        <v>6.83</v>
      </c>
      <c r="H256" s="85">
        <f t="shared" si="16"/>
        <v>6.8</v>
      </c>
      <c r="M256" s="43">
        <v>254</v>
      </c>
      <c r="N256" t="s">
        <v>49</v>
      </c>
      <c r="O256" s="1">
        <v>1</v>
      </c>
      <c r="P256" s="1">
        <v>1</v>
      </c>
    </row>
    <row r="257" spans="1:16" x14ac:dyDescent="0.2">
      <c r="A257" s="1">
        <v>255</v>
      </c>
      <c r="B257" t="str">
        <f t="shared" si="17"/>
        <v>West_Fork_S050</v>
      </c>
      <c r="C257" s="45">
        <f t="shared" si="18"/>
        <v>1</v>
      </c>
      <c r="D257" s="45">
        <f t="shared" si="19"/>
        <v>1</v>
      </c>
      <c r="E257" s="56">
        <f>VLOOKUP(B257,'WHA Lag Times'!$B$5:$C$293,2,FALSE)</f>
        <v>5.8</v>
      </c>
      <c r="F257" s="57">
        <f>ROUND(VLOOKUP($C257,Lag_Time_Ratios!$Q$7:$S$107,2,FALSE),3)</f>
        <v>0.995</v>
      </c>
      <c r="G257" s="56">
        <f t="shared" si="15"/>
        <v>5.83</v>
      </c>
      <c r="H257" s="85">
        <f t="shared" si="16"/>
        <v>5.8</v>
      </c>
      <c r="M257" s="43">
        <v>255</v>
      </c>
      <c r="N257" t="s">
        <v>51</v>
      </c>
      <c r="O257" s="1">
        <v>1</v>
      </c>
      <c r="P257" s="1">
        <v>1</v>
      </c>
    </row>
    <row r="258" spans="1:16" x14ac:dyDescent="0.2">
      <c r="A258" s="1">
        <v>256</v>
      </c>
      <c r="B258" t="str">
        <f t="shared" si="17"/>
        <v>West_Fork_S060</v>
      </c>
      <c r="C258" s="45">
        <f t="shared" si="18"/>
        <v>1</v>
      </c>
      <c r="D258" s="45">
        <f t="shared" si="19"/>
        <v>1</v>
      </c>
      <c r="E258" s="56">
        <f>VLOOKUP(B258,'WHA Lag Times'!$B$5:$C$293,2,FALSE)</f>
        <v>8.4</v>
      </c>
      <c r="F258" s="57">
        <f>ROUND(VLOOKUP($C258,Lag_Time_Ratios!$Q$7:$S$107,2,FALSE),3)</f>
        <v>0.995</v>
      </c>
      <c r="G258" s="56">
        <f t="shared" si="15"/>
        <v>8.44</v>
      </c>
      <c r="H258" s="85">
        <f t="shared" si="16"/>
        <v>8.4</v>
      </c>
      <c r="M258" s="43">
        <v>256</v>
      </c>
      <c r="N258" t="s">
        <v>50</v>
      </c>
      <c r="O258" s="1">
        <v>1</v>
      </c>
      <c r="P258" s="1">
        <v>1</v>
      </c>
    </row>
    <row r="259" spans="1:16" x14ac:dyDescent="0.2">
      <c r="A259" s="1">
        <v>257</v>
      </c>
      <c r="B259" t="str">
        <f t="shared" si="17"/>
        <v>West_Fork_S070</v>
      </c>
      <c r="C259" s="45">
        <f t="shared" si="18"/>
        <v>1</v>
      </c>
      <c r="D259" s="45">
        <f t="shared" si="19"/>
        <v>1</v>
      </c>
      <c r="E259" s="56">
        <f>VLOOKUP(B259,'WHA Lag Times'!$B$5:$C$293,2,FALSE)</f>
        <v>6.7</v>
      </c>
      <c r="F259" s="57">
        <f>ROUND(VLOOKUP($C259,Lag_Time_Ratios!$Q$7:$S$107,2,FALSE),3)</f>
        <v>0.995</v>
      </c>
      <c r="G259" s="56">
        <f t="shared" ref="G259:G322" si="20">ROUND(E259/F259,2)</f>
        <v>6.73</v>
      </c>
      <c r="H259" s="85">
        <f t="shared" ref="H259:H322" si="21">E259-(0.00458*G259)*(D259-C259)</f>
        <v>6.7</v>
      </c>
      <c r="M259" s="43">
        <v>257</v>
      </c>
      <c r="N259" t="s">
        <v>52</v>
      </c>
      <c r="O259" s="1">
        <v>1</v>
      </c>
      <c r="P259" s="1">
        <v>1</v>
      </c>
    </row>
    <row r="260" spans="1:16" x14ac:dyDescent="0.2">
      <c r="A260" s="1">
        <v>258</v>
      </c>
      <c r="B260" t="str">
        <f t="shared" ref="B260:B291" si="22">N260</f>
        <v>West_Fork_S080</v>
      </c>
      <c r="C260" s="45">
        <f t="shared" ref="C260:C291" si="23">O260</f>
        <v>0</v>
      </c>
      <c r="D260" s="45">
        <f t="shared" ref="D260:D291" si="24">P260</f>
        <v>0</v>
      </c>
      <c r="E260" s="56">
        <f>VLOOKUP(B260,'WHA Lag Times'!$B$5:$C$293,2,FALSE)</f>
        <v>4</v>
      </c>
      <c r="F260" s="57">
        <f>ROUND(VLOOKUP($C260,Lag_Time_Ratios!$Q$7:$S$107,2,FALSE),3)</f>
        <v>1</v>
      </c>
      <c r="G260" s="56">
        <f t="shared" si="20"/>
        <v>4</v>
      </c>
      <c r="H260" s="85">
        <f t="shared" si="21"/>
        <v>4</v>
      </c>
      <c r="M260" s="43">
        <v>258</v>
      </c>
      <c r="N260" t="s">
        <v>54</v>
      </c>
      <c r="O260" s="1">
        <v>0</v>
      </c>
      <c r="P260" s="1">
        <v>0</v>
      </c>
    </row>
    <row r="261" spans="1:16" x14ac:dyDescent="0.2">
      <c r="A261" s="1">
        <v>259</v>
      </c>
      <c r="B261" t="str">
        <f t="shared" si="22"/>
        <v>West_Fork_S090</v>
      </c>
      <c r="C261" s="45">
        <f t="shared" si="23"/>
        <v>1</v>
      </c>
      <c r="D261" s="45">
        <f t="shared" si="24"/>
        <v>1</v>
      </c>
      <c r="E261" s="56">
        <f>VLOOKUP(B261,'WHA Lag Times'!$B$5:$C$293,2,FALSE)</f>
        <v>6.8</v>
      </c>
      <c r="F261" s="57">
        <f>ROUND(VLOOKUP($C261,Lag_Time_Ratios!$Q$7:$S$107,2,FALSE),3)</f>
        <v>0.995</v>
      </c>
      <c r="G261" s="56">
        <f t="shared" si="20"/>
        <v>6.83</v>
      </c>
      <c r="H261" s="85">
        <f t="shared" si="21"/>
        <v>6.8</v>
      </c>
      <c r="M261" s="43">
        <v>259</v>
      </c>
      <c r="N261" t="s">
        <v>53</v>
      </c>
      <c r="O261" s="1">
        <v>1</v>
      </c>
      <c r="P261" s="1">
        <v>1</v>
      </c>
    </row>
    <row r="262" spans="1:16" x14ac:dyDescent="0.2">
      <c r="A262" s="1">
        <v>260</v>
      </c>
      <c r="B262" t="str">
        <f t="shared" si="22"/>
        <v>West_Fork_S100</v>
      </c>
      <c r="C262" s="45">
        <f t="shared" si="23"/>
        <v>1</v>
      </c>
      <c r="D262" s="45">
        <f t="shared" si="24"/>
        <v>1</v>
      </c>
      <c r="E262" s="56">
        <f>VLOOKUP(B262,'WHA Lag Times'!$B$5:$C$293,2,FALSE)</f>
        <v>6</v>
      </c>
      <c r="F262" s="57">
        <f>ROUND(VLOOKUP($C262,Lag_Time_Ratios!$Q$7:$S$107,2,FALSE),3)</f>
        <v>0.995</v>
      </c>
      <c r="G262" s="56">
        <f t="shared" si="20"/>
        <v>6.03</v>
      </c>
      <c r="H262" s="85">
        <f t="shared" si="21"/>
        <v>6</v>
      </c>
      <c r="M262" s="43">
        <v>260</v>
      </c>
      <c r="N262" t="s">
        <v>55</v>
      </c>
      <c r="O262" s="1">
        <v>1</v>
      </c>
      <c r="P262" s="1">
        <v>1</v>
      </c>
    </row>
    <row r="263" spans="1:16" x14ac:dyDescent="0.2">
      <c r="A263" s="1">
        <v>261</v>
      </c>
      <c r="B263" t="str">
        <f t="shared" si="22"/>
        <v>West_Fork_S110</v>
      </c>
      <c r="C263" s="45">
        <f t="shared" si="23"/>
        <v>1</v>
      </c>
      <c r="D263" s="45">
        <f t="shared" si="24"/>
        <v>1</v>
      </c>
      <c r="E263" s="56">
        <f>VLOOKUP(B263,'WHA Lag Times'!$B$5:$C$293,2,FALSE)</f>
        <v>6.6</v>
      </c>
      <c r="F263" s="57">
        <f>ROUND(VLOOKUP($C263,Lag_Time_Ratios!$Q$7:$S$107,2,FALSE),3)</f>
        <v>0.995</v>
      </c>
      <c r="G263" s="56">
        <f t="shared" si="20"/>
        <v>6.63</v>
      </c>
      <c r="H263" s="85">
        <f t="shared" si="21"/>
        <v>6.6</v>
      </c>
      <c r="M263" s="43">
        <v>261</v>
      </c>
      <c r="N263" t="s">
        <v>59</v>
      </c>
      <c r="O263" s="1">
        <v>1</v>
      </c>
      <c r="P263" s="1">
        <v>1</v>
      </c>
    </row>
    <row r="264" spans="1:16" x14ac:dyDescent="0.2">
      <c r="A264" s="1">
        <v>262</v>
      </c>
      <c r="B264" t="str">
        <f t="shared" si="22"/>
        <v>West_Fork_S120</v>
      </c>
      <c r="C264" s="45">
        <f t="shared" si="23"/>
        <v>1</v>
      </c>
      <c r="D264" s="45">
        <f t="shared" si="24"/>
        <v>3</v>
      </c>
      <c r="E264" s="56">
        <f>VLOOKUP(B264,'WHA Lag Times'!$B$5:$C$293,2,FALSE)</f>
        <v>7.8</v>
      </c>
      <c r="F264" s="57">
        <f>ROUND(VLOOKUP($C264,Lag_Time_Ratios!$Q$7:$S$107,2,FALSE),3)</f>
        <v>0.995</v>
      </c>
      <c r="G264" s="56">
        <f t="shared" si="20"/>
        <v>7.84</v>
      </c>
      <c r="H264" s="85">
        <f t="shared" si="21"/>
        <v>7.7281855999999998</v>
      </c>
      <c r="M264" s="43">
        <v>262</v>
      </c>
      <c r="N264" t="s">
        <v>57</v>
      </c>
      <c r="O264" s="1">
        <v>1</v>
      </c>
      <c r="P264" s="1">
        <v>3</v>
      </c>
    </row>
    <row r="265" spans="1:16" x14ac:dyDescent="0.2">
      <c r="A265" s="1">
        <v>263</v>
      </c>
      <c r="B265" t="str">
        <f t="shared" si="22"/>
        <v>West_Fork_S130</v>
      </c>
      <c r="C265" s="45">
        <f t="shared" si="23"/>
        <v>1</v>
      </c>
      <c r="D265" s="45">
        <f t="shared" si="24"/>
        <v>1</v>
      </c>
      <c r="E265" s="56">
        <f>VLOOKUP(B265,'WHA Lag Times'!$B$5:$C$293,2,FALSE)</f>
        <v>3.6</v>
      </c>
      <c r="F265" s="57">
        <f>ROUND(VLOOKUP($C265,Lag_Time_Ratios!$Q$7:$S$107,2,FALSE),3)</f>
        <v>0.995</v>
      </c>
      <c r="G265" s="56">
        <f t="shared" si="20"/>
        <v>3.62</v>
      </c>
      <c r="H265" s="85">
        <f t="shared" si="21"/>
        <v>3.6</v>
      </c>
      <c r="M265" s="43">
        <v>263</v>
      </c>
      <c r="N265" t="s">
        <v>60</v>
      </c>
      <c r="O265" s="1">
        <v>1</v>
      </c>
      <c r="P265" s="1">
        <v>1</v>
      </c>
    </row>
    <row r="266" spans="1:16" x14ac:dyDescent="0.2">
      <c r="A266" s="1">
        <v>264</v>
      </c>
      <c r="B266" t="str">
        <f t="shared" si="22"/>
        <v>West_Fork_S140</v>
      </c>
      <c r="C266" s="45">
        <f t="shared" si="23"/>
        <v>1</v>
      </c>
      <c r="D266" s="45">
        <f t="shared" si="24"/>
        <v>2</v>
      </c>
      <c r="E266" s="56">
        <f>VLOOKUP(B266,'WHA Lag Times'!$B$5:$C$293,2,FALSE)</f>
        <v>5.3</v>
      </c>
      <c r="F266" s="57">
        <f>ROUND(VLOOKUP($C266,Lag_Time_Ratios!$Q$7:$S$107,2,FALSE),3)</f>
        <v>0.995</v>
      </c>
      <c r="G266" s="56">
        <f t="shared" si="20"/>
        <v>5.33</v>
      </c>
      <c r="H266" s="85">
        <f t="shared" si="21"/>
        <v>5.2755885999999999</v>
      </c>
      <c r="M266" s="43">
        <v>264</v>
      </c>
      <c r="N266" t="s">
        <v>64</v>
      </c>
      <c r="O266" s="1">
        <v>1</v>
      </c>
      <c r="P266" s="1">
        <v>2</v>
      </c>
    </row>
    <row r="267" spans="1:16" x14ac:dyDescent="0.2">
      <c r="A267" s="1">
        <v>265</v>
      </c>
      <c r="B267" t="str">
        <f t="shared" si="22"/>
        <v>West_Fork_S150</v>
      </c>
      <c r="C267" s="45">
        <f t="shared" si="23"/>
        <v>1</v>
      </c>
      <c r="D267" s="45">
        <f t="shared" si="24"/>
        <v>1</v>
      </c>
      <c r="E267" s="56">
        <f>VLOOKUP(B267,'WHA Lag Times'!$B$5:$C$293,2,FALSE)</f>
        <v>6</v>
      </c>
      <c r="F267" s="57">
        <f>ROUND(VLOOKUP($C267,Lag_Time_Ratios!$Q$7:$S$107,2,FALSE),3)</f>
        <v>0.995</v>
      </c>
      <c r="G267" s="56">
        <f t="shared" si="20"/>
        <v>6.03</v>
      </c>
      <c r="H267" s="85">
        <f t="shared" si="21"/>
        <v>6</v>
      </c>
      <c r="M267" s="43">
        <v>265</v>
      </c>
      <c r="N267" t="s">
        <v>63</v>
      </c>
      <c r="O267" s="1">
        <v>1</v>
      </c>
      <c r="P267" s="1">
        <v>1</v>
      </c>
    </row>
    <row r="268" spans="1:16" x14ac:dyDescent="0.2">
      <c r="A268" s="1">
        <v>266</v>
      </c>
      <c r="B268" t="str">
        <f t="shared" si="22"/>
        <v>West_Fork_S160</v>
      </c>
      <c r="C268" s="45">
        <f t="shared" si="23"/>
        <v>5</v>
      </c>
      <c r="D268" s="45">
        <f t="shared" si="24"/>
        <v>18</v>
      </c>
      <c r="E268" s="56">
        <f>VLOOKUP(B268,'WHA Lag Times'!$B$5:$C$293,2,FALSE)</f>
        <v>5.2</v>
      </c>
      <c r="F268" s="57">
        <f>ROUND(VLOOKUP($C268,Lag_Time_Ratios!$Q$7:$S$107,2,FALSE),3)</f>
        <v>0.97699999999999998</v>
      </c>
      <c r="G268" s="56">
        <f t="shared" si="20"/>
        <v>5.32</v>
      </c>
      <c r="H268" s="85">
        <f t="shared" si="21"/>
        <v>4.8832472000000005</v>
      </c>
      <c r="M268" s="43">
        <v>266</v>
      </c>
      <c r="N268" t="s">
        <v>66</v>
      </c>
      <c r="O268" s="1">
        <v>5</v>
      </c>
      <c r="P268" s="1">
        <v>18</v>
      </c>
    </row>
    <row r="269" spans="1:16" x14ac:dyDescent="0.2">
      <c r="A269" s="1">
        <v>267</v>
      </c>
      <c r="B269" t="str">
        <f t="shared" si="22"/>
        <v>West_Fork_S170</v>
      </c>
      <c r="C269" s="45">
        <f t="shared" si="23"/>
        <v>39</v>
      </c>
      <c r="D269" s="45">
        <f t="shared" si="24"/>
        <v>61</v>
      </c>
      <c r="E269" s="56">
        <f>VLOOKUP(B269,'WHA Lag Times'!$B$5:$C$293,2,FALSE)</f>
        <v>5.5</v>
      </c>
      <c r="F269" s="57">
        <f>ROUND(VLOOKUP($C269,Lag_Time_Ratios!$Q$7:$S$107,2,FALSE),3)</f>
        <v>0.82099999999999995</v>
      </c>
      <c r="G269" s="56">
        <f t="shared" si="20"/>
        <v>6.7</v>
      </c>
      <c r="H269" s="85">
        <f t="shared" si="21"/>
        <v>4.8249079999999998</v>
      </c>
      <c r="M269" s="43">
        <v>267</v>
      </c>
      <c r="N269" t="s">
        <v>75</v>
      </c>
      <c r="O269" s="1">
        <v>39</v>
      </c>
      <c r="P269" s="1">
        <v>61</v>
      </c>
    </row>
    <row r="270" spans="1:16" x14ac:dyDescent="0.2">
      <c r="A270" s="1">
        <v>268</v>
      </c>
      <c r="B270" t="str">
        <f t="shared" si="22"/>
        <v>West_Fork_S180</v>
      </c>
      <c r="C270" s="45">
        <f t="shared" si="23"/>
        <v>34</v>
      </c>
      <c r="D270" s="45">
        <f t="shared" si="24"/>
        <v>59</v>
      </c>
      <c r="E270" s="56">
        <f>VLOOKUP(B270,'WHA Lag Times'!$B$5:$C$293,2,FALSE)</f>
        <v>2.4</v>
      </c>
      <c r="F270" s="57">
        <f>ROUND(VLOOKUP($C270,Lag_Time_Ratios!$Q$7:$S$107,2,FALSE),3)</f>
        <v>0.84399999999999997</v>
      </c>
      <c r="G270" s="56">
        <f t="shared" si="20"/>
        <v>2.84</v>
      </c>
      <c r="H270" s="85">
        <f t="shared" si="21"/>
        <v>2.0748199999999999</v>
      </c>
      <c r="M270" s="43">
        <v>268</v>
      </c>
      <c r="N270" t="s">
        <v>88</v>
      </c>
      <c r="O270" s="1">
        <v>34</v>
      </c>
      <c r="P270" s="1">
        <v>59</v>
      </c>
    </row>
    <row r="271" spans="1:16" x14ac:dyDescent="0.2">
      <c r="A271" s="1">
        <v>269</v>
      </c>
      <c r="B271" t="str">
        <f t="shared" si="22"/>
        <v>West_Fork_S190</v>
      </c>
      <c r="C271" s="45">
        <f t="shared" si="23"/>
        <v>42</v>
      </c>
      <c r="D271" s="45">
        <f t="shared" si="24"/>
        <v>56</v>
      </c>
      <c r="E271" s="56">
        <f>VLOOKUP(B271,'WHA Lag Times'!$B$5:$C$293,2,FALSE)</f>
        <v>3.3</v>
      </c>
      <c r="F271" s="57">
        <f>ROUND(VLOOKUP($C271,Lag_Time_Ratios!$Q$7:$S$107,2,FALSE),3)</f>
        <v>0.80800000000000005</v>
      </c>
      <c r="G271" s="56">
        <f t="shared" si="20"/>
        <v>4.08</v>
      </c>
      <c r="H271" s="85">
        <f t="shared" si="21"/>
        <v>3.0383903999999999</v>
      </c>
      <c r="M271" s="43">
        <v>269</v>
      </c>
      <c r="N271" t="s">
        <v>89</v>
      </c>
      <c r="O271" s="1">
        <v>42</v>
      </c>
      <c r="P271" s="1">
        <v>56</v>
      </c>
    </row>
    <row r="272" spans="1:16" x14ac:dyDescent="0.2">
      <c r="A272" s="1">
        <v>270</v>
      </c>
      <c r="B272" t="str">
        <f t="shared" si="22"/>
        <v>West_Fork_S200</v>
      </c>
      <c r="C272" s="45">
        <f t="shared" si="23"/>
        <v>31</v>
      </c>
      <c r="D272" s="45">
        <f t="shared" si="24"/>
        <v>51</v>
      </c>
      <c r="E272" s="56">
        <f>VLOOKUP(B272,'WHA Lag Times'!$B$5:$C$293,2,FALSE)</f>
        <v>4.4000000000000004</v>
      </c>
      <c r="F272" s="57">
        <f>ROUND(VLOOKUP($C272,Lag_Time_Ratios!$Q$7:$S$107,2,FALSE),3)</f>
        <v>0.85799999999999998</v>
      </c>
      <c r="G272" s="56">
        <f t="shared" si="20"/>
        <v>5.13</v>
      </c>
      <c r="H272" s="85">
        <f t="shared" si="21"/>
        <v>3.9300920000000001</v>
      </c>
      <c r="M272" s="43">
        <v>270</v>
      </c>
      <c r="N272" t="s">
        <v>95</v>
      </c>
      <c r="O272" s="1">
        <v>31</v>
      </c>
      <c r="P272" s="1">
        <v>51</v>
      </c>
    </row>
    <row r="273" spans="1:16" x14ac:dyDescent="0.2">
      <c r="A273" s="1">
        <v>271</v>
      </c>
      <c r="B273" t="str">
        <f t="shared" si="22"/>
        <v>West_Fork_S210</v>
      </c>
      <c r="C273" s="45">
        <f t="shared" si="23"/>
        <v>35</v>
      </c>
      <c r="D273" s="45">
        <f t="shared" si="24"/>
        <v>61</v>
      </c>
      <c r="E273" s="56">
        <f>VLOOKUP(B273,'WHA Lag Times'!$B$5:$C$293,2,FALSE)</f>
        <v>4.5999999999999996</v>
      </c>
      <c r="F273" s="57">
        <f>ROUND(VLOOKUP($C273,Lag_Time_Ratios!$Q$7:$S$107,2,FALSE),3)</f>
        <v>0.84</v>
      </c>
      <c r="G273" s="56">
        <f t="shared" si="20"/>
        <v>5.48</v>
      </c>
      <c r="H273" s="85">
        <f t="shared" si="21"/>
        <v>3.9474415999999994</v>
      </c>
      <c r="M273" s="43">
        <v>271</v>
      </c>
      <c r="N273" t="s">
        <v>96</v>
      </c>
      <c r="O273" s="1">
        <v>35</v>
      </c>
      <c r="P273" s="1">
        <v>61</v>
      </c>
    </row>
    <row r="274" spans="1:16" x14ac:dyDescent="0.2">
      <c r="A274" s="1">
        <v>272</v>
      </c>
      <c r="B274" t="str">
        <f t="shared" si="22"/>
        <v>West_Fork_S220</v>
      </c>
      <c r="C274" s="45">
        <f t="shared" si="23"/>
        <v>33</v>
      </c>
      <c r="D274" s="45">
        <f t="shared" si="24"/>
        <v>61</v>
      </c>
      <c r="E274" s="56">
        <f>VLOOKUP(B274,'WHA Lag Times'!$B$5:$C$293,2,FALSE)</f>
        <v>5</v>
      </c>
      <c r="F274" s="57">
        <f>ROUND(VLOOKUP($C274,Lag_Time_Ratios!$Q$7:$S$107,2,FALSE),3)</f>
        <v>0.84899999999999998</v>
      </c>
      <c r="G274" s="56">
        <f t="shared" si="20"/>
        <v>5.89</v>
      </c>
      <c r="H274" s="85">
        <f t="shared" si="21"/>
        <v>4.2446663999999998</v>
      </c>
      <c r="M274" s="43">
        <v>272</v>
      </c>
      <c r="N274" t="s">
        <v>97</v>
      </c>
      <c r="O274" s="1">
        <v>33</v>
      </c>
      <c r="P274" s="1">
        <v>61</v>
      </c>
    </row>
    <row r="275" spans="1:16" x14ac:dyDescent="0.2">
      <c r="A275" s="1">
        <v>273</v>
      </c>
      <c r="B275" t="str">
        <f t="shared" si="22"/>
        <v>West_Fork_S230</v>
      </c>
      <c r="C275" s="45">
        <f t="shared" si="23"/>
        <v>61</v>
      </c>
      <c r="D275" s="45">
        <f t="shared" si="24"/>
        <v>72</v>
      </c>
      <c r="E275" s="56">
        <f>VLOOKUP(B275,'WHA Lag Times'!$B$5:$C$293,2,FALSE)</f>
        <v>4.0999999999999996</v>
      </c>
      <c r="F275" s="57">
        <f>ROUND(VLOOKUP($C275,Lag_Time_Ratios!$Q$7:$S$107,2,FALSE),3)</f>
        <v>0.72099999999999997</v>
      </c>
      <c r="G275" s="56">
        <f t="shared" si="20"/>
        <v>5.69</v>
      </c>
      <c r="H275" s="85">
        <f t="shared" si="21"/>
        <v>3.8133377999999998</v>
      </c>
      <c r="M275" s="43">
        <v>273</v>
      </c>
      <c r="N275" t="s">
        <v>121</v>
      </c>
      <c r="O275" s="1">
        <v>61</v>
      </c>
      <c r="P275" s="1">
        <v>72</v>
      </c>
    </row>
    <row r="276" spans="1:16" x14ac:dyDescent="0.2">
      <c r="A276" s="1">
        <v>274</v>
      </c>
      <c r="B276" t="str">
        <f t="shared" si="22"/>
        <v>West_Fork_S240</v>
      </c>
      <c r="C276" s="45">
        <f t="shared" si="23"/>
        <v>54</v>
      </c>
      <c r="D276" s="45">
        <f t="shared" si="24"/>
        <v>79</v>
      </c>
      <c r="E276" s="56">
        <f>VLOOKUP(B276,'WHA Lag Times'!$B$5:$C$293,2,FALSE)</f>
        <v>0.6</v>
      </c>
      <c r="F276" s="57">
        <f>ROUND(VLOOKUP($C276,Lag_Time_Ratios!$Q$7:$S$107,2,FALSE),3)</f>
        <v>0.753</v>
      </c>
      <c r="G276" s="56">
        <f t="shared" si="20"/>
        <v>0.8</v>
      </c>
      <c r="H276" s="85">
        <f t="shared" si="21"/>
        <v>0.50839999999999996</v>
      </c>
      <c r="M276" s="43">
        <v>274</v>
      </c>
      <c r="N276" t="s">
        <v>125</v>
      </c>
      <c r="O276" s="1">
        <v>54</v>
      </c>
      <c r="P276" s="1">
        <v>79</v>
      </c>
    </row>
    <row r="277" spans="1:16" x14ac:dyDescent="0.2">
      <c r="A277" s="1">
        <v>275</v>
      </c>
      <c r="B277" t="str">
        <f t="shared" si="22"/>
        <v>West_Fork_S250</v>
      </c>
      <c r="C277" s="45">
        <f t="shared" si="23"/>
        <v>63</v>
      </c>
      <c r="D277" s="45">
        <f t="shared" si="24"/>
        <v>75</v>
      </c>
      <c r="E277" s="56">
        <f>VLOOKUP(B277,'WHA Lag Times'!$B$5:$C$293,2,FALSE)</f>
        <v>1.7</v>
      </c>
      <c r="F277" s="57">
        <f>ROUND(VLOOKUP($C277,Lag_Time_Ratios!$Q$7:$S$107,2,FALSE),3)</f>
        <v>0.71099999999999997</v>
      </c>
      <c r="G277" s="56">
        <f t="shared" si="20"/>
        <v>2.39</v>
      </c>
      <c r="H277" s="85">
        <f t="shared" si="21"/>
        <v>1.5686456</v>
      </c>
      <c r="M277" s="43">
        <v>275</v>
      </c>
      <c r="N277" t="s">
        <v>126</v>
      </c>
      <c r="O277" s="1">
        <v>63</v>
      </c>
      <c r="P277" s="1">
        <v>75</v>
      </c>
    </row>
    <row r="278" spans="1:16" x14ac:dyDescent="0.2">
      <c r="A278" s="1">
        <v>276</v>
      </c>
      <c r="B278" t="str">
        <f t="shared" si="22"/>
        <v>West_Fork_S260</v>
      </c>
      <c r="C278" s="45">
        <f t="shared" si="23"/>
        <v>61</v>
      </c>
      <c r="D278" s="45">
        <f t="shared" si="24"/>
        <v>79</v>
      </c>
      <c r="E278" s="56">
        <f>VLOOKUP(B278,'WHA Lag Times'!$B$5:$C$293,2,FALSE)</f>
        <v>2.2999999999999998</v>
      </c>
      <c r="F278" s="57">
        <f>ROUND(VLOOKUP($C278,Lag_Time_Ratios!$Q$7:$S$107,2,FALSE),3)</f>
        <v>0.72099999999999997</v>
      </c>
      <c r="G278" s="56">
        <f t="shared" si="20"/>
        <v>3.19</v>
      </c>
      <c r="H278" s="85">
        <f t="shared" si="21"/>
        <v>2.0370163999999997</v>
      </c>
      <c r="M278" s="43">
        <v>276</v>
      </c>
      <c r="N278" t="s">
        <v>127</v>
      </c>
      <c r="O278" s="1">
        <v>61</v>
      </c>
      <c r="P278" s="1">
        <v>79</v>
      </c>
    </row>
    <row r="279" spans="1:16" x14ac:dyDescent="0.2">
      <c r="A279" s="1">
        <v>277</v>
      </c>
      <c r="B279" t="str">
        <f t="shared" si="22"/>
        <v>West_Fork_S270</v>
      </c>
      <c r="C279" s="45">
        <f t="shared" si="23"/>
        <v>56</v>
      </c>
      <c r="D279" s="45">
        <f t="shared" si="24"/>
        <v>79</v>
      </c>
      <c r="E279" s="56">
        <f>VLOOKUP(B279,'WHA Lag Times'!$B$5:$C$293,2,FALSE)</f>
        <v>1.9</v>
      </c>
      <c r="F279" s="57">
        <f>ROUND(VLOOKUP($C279,Lag_Time_Ratios!$Q$7:$S$107,2,FALSE),3)</f>
        <v>0.74299999999999999</v>
      </c>
      <c r="G279" s="56">
        <f t="shared" si="20"/>
        <v>2.56</v>
      </c>
      <c r="H279" s="85">
        <f t="shared" si="21"/>
        <v>1.6303295999999998</v>
      </c>
      <c r="M279" s="43">
        <v>277</v>
      </c>
      <c r="N279" t="s">
        <v>130</v>
      </c>
      <c r="O279" s="1">
        <v>56</v>
      </c>
      <c r="P279" s="1">
        <v>79</v>
      </c>
    </row>
    <row r="280" spans="1:16" x14ac:dyDescent="0.2">
      <c r="A280" s="1">
        <v>278</v>
      </c>
      <c r="B280" t="str">
        <f t="shared" si="22"/>
        <v>West_Fork_S280</v>
      </c>
      <c r="C280" s="45">
        <f t="shared" si="23"/>
        <v>59</v>
      </c>
      <c r="D280" s="45">
        <f t="shared" si="24"/>
        <v>82</v>
      </c>
      <c r="E280" s="56">
        <f>VLOOKUP(B280,'WHA Lag Times'!$B$5:$C$293,2,FALSE)</f>
        <v>2.9</v>
      </c>
      <c r="F280" s="57">
        <f>ROUND(VLOOKUP($C280,Lag_Time_Ratios!$Q$7:$S$107,2,FALSE),3)</f>
        <v>0.73</v>
      </c>
      <c r="G280" s="56">
        <f t="shared" si="20"/>
        <v>3.97</v>
      </c>
      <c r="H280" s="85">
        <f t="shared" si="21"/>
        <v>2.4818001999999999</v>
      </c>
      <c r="M280" s="43">
        <v>278</v>
      </c>
      <c r="N280" t="s">
        <v>135</v>
      </c>
      <c r="O280" s="1">
        <v>59</v>
      </c>
      <c r="P280" s="1">
        <v>82</v>
      </c>
    </row>
    <row r="281" spans="1:16" x14ac:dyDescent="0.2">
      <c r="A281" s="1">
        <v>279</v>
      </c>
      <c r="B281" t="str">
        <f t="shared" si="22"/>
        <v>West_Fork_S290</v>
      </c>
      <c r="C281" s="45">
        <f t="shared" si="23"/>
        <v>56</v>
      </c>
      <c r="D281" s="45">
        <f t="shared" si="24"/>
        <v>77</v>
      </c>
      <c r="E281" s="56">
        <f>VLOOKUP(B281,'WHA Lag Times'!$B$5:$C$293,2,FALSE)</f>
        <v>4.9000000000000004</v>
      </c>
      <c r="F281" s="57">
        <f>ROUND(VLOOKUP($C281,Lag_Time_Ratios!$Q$7:$S$107,2,FALSE),3)</f>
        <v>0.74299999999999999</v>
      </c>
      <c r="G281" s="56">
        <f t="shared" si="20"/>
        <v>6.59</v>
      </c>
      <c r="H281" s="85">
        <f t="shared" si="21"/>
        <v>4.2661738000000007</v>
      </c>
      <c r="M281" s="43">
        <v>279</v>
      </c>
      <c r="N281" t="s">
        <v>136</v>
      </c>
      <c r="O281" s="1">
        <v>56</v>
      </c>
      <c r="P281" s="1">
        <v>77</v>
      </c>
    </row>
    <row r="282" spans="1:16" x14ac:dyDescent="0.2">
      <c r="A282" s="1">
        <v>280</v>
      </c>
      <c r="B282" t="str">
        <f t="shared" si="22"/>
        <v>West_Fork_S300</v>
      </c>
      <c r="C282" s="45">
        <f t="shared" si="23"/>
        <v>72</v>
      </c>
      <c r="D282" s="45">
        <f t="shared" si="24"/>
        <v>81</v>
      </c>
      <c r="E282" s="56">
        <f>VLOOKUP(B282,'WHA Lag Times'!$B$5:$C$293,2,FALSE)</f>
        <v>3.5</v>
      </c>
      <c r="F282" s="57">
        <f>ROUND(VLOOKUP($C282,Lag_Time_Ratios!$Q$7:$S$107,2,FALSE),3)</f>
        <v>0.67</v>
      </c>
      <c r="G282" s="56">
        <f t="shared" si="20"/>
        <v>5.22</v>
      </c>
      <c r="H282" s="85">
        <f t="shared" si="21"/>
        <v>3.2848316</v>
      </c>
      <c r="M282" s="43">
        <v>280</v>
      </c>
      <c r="N282" t="s">
        <v>137</v>
      </c>
      <c r="O282" s="1">
        <v>72</v>
      </c>
      <c r="P282" s="1">
        <v>81</v>
      </c>
    </row>
    <row r="283" spans="1:16" x14ac:dyDescent="0.2">
      <c r="A283" s="1">
        <v>281</v>
      </c>
      <c r="B283" t="str">
        <f t="shared" si="22"/>
        <v>West_Fork_S310</v>
      </c>
      <c r="C283" s="45">
        <f t="shared" si="23"/>
        <v>52</v>
      </c>
      <c r="D283" s="45">
        <f t="shared" si="24"/>
        <v>84</v>
      </c>
      <c r="E283" s="56">
        <f>VLOOKUP(B283,'WHA Lag Times'!$B$5:$C$293,2,FALSE)</f>
        <v>0.8</v>
      </c>
      <c r="F283" s="57">
        <f>ROUND(VLOOKUP($C283,Lag_Time_Ratios!$Q$7:$S$107,2,FALSE),3)</f>
        <v>0.76200000000000001</v>
      </c>
      <c r="G283" s="56">
        <f t="shared" si="20"/>
        <v>1.05</v>
      </c>
      <c r="H283" s="85">
        <f t="shared" si="21"/>
        <v>0.64611200000000002</v>
      </c>
      <c r="M283" s="43">
        <v>281</v>
      </c>
      <c r="N283" t="s">
        <v>138</v>
      </c>
      <c r="O283" s="1">
        <v>52</v>
      </c>
      <c r="P283" s="1">
        <v>84</v>
      </c>
    </row>
    <row r="284" spans="1:16" x14ac:dyDescent="0.2">
      <c r="A284" s="1">
        <v>282</v>
      </c>
      <c r="B284" t="str">
        <f t="shared" si="22"/>
        <v>West_Fork_S320</v>
      </c>
      <c r="C284" s="45">
        <f t="shared" si="23"/>
        <v>31</v>
      </c>
      <c r="D284" s="45">
        <f t="shared" si="24"/>
        <v>83</v>
      </c>
      <c r="E284" s="56">
        <f>VLOOKUP(B284,'WHA Lag Times'!$B$5:$C$293,2,FALSE)</f>
        <v>1.51</v>
      </c>
      <c r="F284" s="57">
        <f>ROUND(VLOOKUP($C284,Lag_Time_Ratios!$Q$7:$S$107,2,FALSE),3)</f>
        <v>0.85799999999999998</v>
      </c>
      <c r="G284" s="56">
        <f t="shared" si="20"/>
        <v>1.76</v>
      </c>
      <c r="H284" s="85">
        <f t="shared" si="21"/>
        <v>1.0908384</v>
      </c>
      <c r="M284" s="43">
        <v>282</v>
      </c>
      <c r="N284" t="s">
        <v>141</v>
      </c>
      <c r="O284" s="1">
        <v>31</v>
      </c>
      <c r="P284" s="1">
        <v>83</v>
      </c>
    </row>
    <row r="285" spans="1:16" x14ac:dyDescent="0.2">
      <c r="A285" s="1">
        <v>283</v>
      </c>
      <c r="B285" t="str">
        <f t="shared" si="22"/>
        <v>West_Fork_S330</v>
      </c>
      <c r="C285" s="45">
        <f t="shared" si="23"/>
        <v>62</v>
      </c>
      <c r="D285" s="45">
        <f t="shared" si="24"/>
        <v>84</v>
      </c>
      <c r="E285" s="56">
        <f>VLOOKUP(B285,'WHA Lag Times'!$B$5:$C$293,2,FALSE)</f>
        <v>2.2599999999999998</v>
      </c>
      <c r="F285" s="57">
        <f>ROUND(VLOOKUP($C285,Lag_Time_Ratios!$Q$7:$S$107,2,FALSE),3)</f>
        <v>0.71599999999999997</v>
      </c>
      <c r="G285" s="56">
        <f t="shared" si="20"/>
        <v>3.16</v>
      </c>
      <c r="H285" s="85">
        <f t="shared" si="21"/>
        <v>1.9415983999999997</v>
      </c>
      <c r="M285" s="43">
        <v>283</v>
      </c>
      <c r="N285" t="s">
        <v>150</v>
      </c>
      <c r="O285" s="1">
        <v>62</v>
      </c>
      <c r="P285" s="1">
        <v>84</v>
      </c>
    </row>
    <row r="286" spans="1:16" x14ac:dyDescent="0.2">
      <c r="A286" s="1">
        <v>284</v>
      </c>
      <c r="B286" t="str">
        <f t="shared" si="22"/>
        <v>West_Fork_S340</v>
      </c>
      <c r="C286" s="45">
        <f t="shared" si="23"/>
        <v>62</v>
      </c>
      <c r="D286" s="45">
        <f t="shared" si="24"/>
        <v>76</v>
      </c>
      <c r="E286" s="56">
        <f>VLOOKUP(B286,'WHA Lag Times'!$B$5:$C$293,2,FALSE)</f>
        <v>2</v>
      </c>
      <c r="F286" s="57">
        <f>ROUND(VLOOKUP($C286,Lag_Time_Ratios!$Q$7:$S$107,2,FALSE),3)</f>
        <v>0.71599999999999997</v>
      </c>
      <c r="G286" s="56">
        <f t="shared" si="20"/>
        <v>2.79</v>
      </c>
      <c r="H286" s="85">
        <f t="shared" si="21"/>
        <v>1.8211052000000001</v>
      </c>
      <c r="M286" s="43">
        <v>284</v>
      </c>
      <c r="N286" t="s">
        <v>228</v>
      </c>
      <c r="O286" s="1">
        <v>62</v>
      </c>
      <c r="P286" s="1">
        <v>76</v>
      </c>
    </row>
    <row r="287" spans="1:16" x14ac:dyDescent="0.2">
      <c r="A287" s="1">
        <v>285</v>
      </c>
      <c r="B287" t="str">
        <f t="shared" si="22"/>
        <v>White_Rock_Ck_S010</v>
      </c>
      <c r="C287" s="45">
        <f t="shared" si="23"/>
        <v>70</v>
      </c>
      <c r="D287" s="45">
        <f t="shared" si="24"/>
        <v>80</v>
      </c>
      <c r="E287" s="56">
        <f>VLOOKUP(B287,'WHA Lag Times'!$B$5:$C$293,2,FALSE)</f>
        <v>2.6</v>
      </c>
      <c r="F287" s="57">
        <f>ROUND(VLOOKUP($C287,Lag_Time_Ratios!$Q$7:$S$107,2,FALSE),3)</f>
        <v>0.67900000000000005</v>
      </c>
      <c r="G287" s="56">
        <f t="shared" si="20"/>
        <v>3.83</v>
      </c>
      <c r="H287" s="85">
        <f t="shared" si="21"/>
        <v>2.4245860000000001</v>
      </c>
      <c r="M287" s="43">
        <v>285</v>
      </c>
      <c r="N287" t="s">
        <v>36</v>
      </c>
      <c r="O287" s="1">
        <v>70</v>
      </c>
      <c r="P287" s="1">
        <v>80</v>
      </c>
    </row>
    <row r="288" spans="1:16" x14ac:dyDescent="0.2">
      <c r="A288" s="1">
        <v>286</v>
      </c>
      <c r="B288" t="str">
        <f t="shared" si="22"/>
        <v>White_Rock_Ck_S020</v>
      </c>
      <c r="C288" s="45">
        <f t="shared" si="23"/>
        <v>69</v>
      </c>
      <c r="D288" s="45">
        <f t="shared" si="24"/>
        <v>77</v>
      </c>
      <c r="E288" s="56">
        <f>VLOOKUP(B288,'WHA Lag Times'!$B$5:$C$293,2,FALSE)</f>
        <v>1.1000000000000001</v>
      </c>
      <c r="F288" s="57">
        <f>ROUND(VLOOKUP($C288,Lag_Time_Ratios!$Q$7:$S$107,2,FALSE),3)</f>
        <v>0.68400000000000005</v>
      </c>
      <c r="G288" s="56">
        <f t="shared" si="20"/>
        <v>1.61</v>
      </c>
      <c r="H288" s="85">
        <f t="shared" si="21"/>
        <v>1.0410096</v>
      </c>
      <c r="M288" s="43">
        <v>286</v>
      </c>
      <c r="N288" t="s">
        <v>37</v>
      </c>
      <c r="O288" s="1">
        <v>69</v>
      </c>
      <c r="P288" s="1">
        <v>77</v>
      </c>
    </row>
    <row r="289" spans="1:16" x14ac:dyDescent="0.2">
      <c r="A289" s="1">
        <v>287</v>
      </c>
      <c r="B289" t="str">
        <f t="shared" si="22"/>
        <v>White_Rock_Ck_S030</v>
      </c>
      <c r="C289" s="45">
        <f t="shared" si="23"/>
        <v>72</v>
      </c>
      <c r="D289" s="45">
        <f t="shared" si="24"/>
        <v>83</v>
      </c>
      <c r="E289" s="56">
        <f>VLOOKUP(B289,'WHA Lag Times'!$B$5:$C$293,2,FALSE)</f>
        <v>1.3</v>
      </c>
      <c r="F289" s="57">
        <f>ROUND(VLOOKUP($C289,Lag_Time_Ratios!$Q$7:$S$107,2,FALSE),3)</f>
        <v>0.67</v>
      </c>
      <c r="G289" s="56">
        <f t="shared" si="20"/>
        <v>1.94</v>
      </c>
      <c r="H289" s="85">
        <f t="shared" si="21"/>
        <v>1.2022628</v>
      </c>
      <c r="M289" s="43">
        <v>287</v>
      </c>
      <c r="N289" t="s">
        <v>38</v>
      </c>
      <c r="O289" s="1">
        <v>72</v>
      </c>
      <c r="P289" s="1">
        <v>83</v>
      </c>
    </row>
    <row r="290" spans="1:16" x14ac:dyDescent="0.2">
      <c r="A290" s="1">
        <v>288</v>
      </c>
      <c r="B290" t="str">
        <f t="shared" si="22"/>
        <v>White_Rock_Ck_S040</v>
      </c>
      <c r="C290" s="45">
        <f t="shared" si="23"/>
        <v>57</v>
      </c>
      <c r="D290" s="45">
        <f t="shared" si="24"/>
        <v>78</v>
      </c>
      <c r="E290" s="56">
        <f>VLOOKUP(B290,'WHA Lag Times'!$B$5:$C$293,2,FALSE)</f>
        <v>2.1</v>
      </c>
      <c r="F290" s="57">
        <f>ROUND(VLOOKUP($C290,Lag_Time_Ratios!$Q$7:$S$107,2,FALSE),3)</f>
        <v>0.73899999999999999</v>
      </c>
      <c r="G290" s="56">
        <f t="shared" si="20"/>
        <v>2.84</v>
      </c>
      <c r="H290" s="85">
        <f t="shared" si="21"/>
        <v>1.8268488000000001</v>
      </c>
      <c r="M290" s="43">
        <v>288</v>
      </c>
      <c r="N290" t="s">
        <v>39</v>
      </c>
      <c r="O290" s="1">
        <v>57</v>
      </c>
      <c r="P290" s="1">
        <v>78</v>
      </c>
    </row>
    <row r="291" spans="1:16" x14ac:dyDescent="0.2">
      <c r="A291" s="1">
        <v>289</v>
      </c>
      <c r="B291" t="str">
        <f t="shared" si="22"/>
        <v>Wilson_Ck_S010</v>
      </c>
      <c r="C291" s="45">
        <f t="shared" si="23"/>
        <v>44</v>
      </c>
      <c r="D291" s="45">
        <f t="shared" si="24"/>
        <v>71</v>
      </c>
      <c r="E291" s="56">
        <f>VLOOKUP(B291,'WHA Lag Times'!$B$5:$C$293,2,FALSE)</f>
        <v>10.199999999999999</v>
      </c>
      <c r="F291" s="57">
        <f>ROUND(VLOOKUP($C291,Lag_Time_Ratios!$Q$7:$S$107,2,FALSE),3)</f>
        <v>0.79800000000000004</v>
      </c>
      <c r="G291" s="56">
        <f t="shared" si="20"/>
        <v>12.78</v>
      </c>
      <c r="H291" s="85">
        <f t="shared" si="21"/>
        <v>8.6196251999999998</v>
      </c>
      <c r="M291" s="43">
        <v>289</v>
      </c>
      <c r="N291" t="s">
        <v>246</v>
      </c>
      <c r="O291" s="1">
        <v>44</v>
      </c>
      <c r="P291" s="1">
        <v>71</v>
      </c>
    </row>
    <row r="292" spans="1:16" x14ac:dyDescent="0.2">
      <c r="H292" s="84"/>
    </row>
    <row r="293" spans="1:16" x14ac:dyDescent="0.2">
      <c r="H293" s="84"/>
    </row>
    <row r="294" spans="1:16" ht="21" x14ac:dyDescent="0.35">
      <c r="A294" s="92" t="s">
        <v>731</v>
      </c>
      <c r="H294" s="84"/>
    </row>
    <row r="295" spans="1:16" ht="15" x14ac:dyDescent="0.25">
      <c r="A295" s="97" t="s">
        <v>729</v>
      </c>
    </row>
    <row r="296" spans="1:16" x14ac:dyDescent="0.2">
      <c r="A296" s="1">
        <v>2</v>
      </c>
      <c r="B296" t="s">
        <v>118</v>
      </c>
      <c r="C296" s="45">
        <v>27</v>
      </c>
      <c r="D296" s="45">
        <v>66</v>
      </c>
      <c r="E296" s="56">
        <v>2.8</v>
      </c>
      <c r="F296" s="57">
        <f>ROUND(VLOOKUP($C296,Lag_Time_Ratios!$Q$7:$S$107,2,FALSE),3)</f>
        <v>0.876</v>
      </c>
      <c r="G296" s="56">
        <f t="shared" ref="G296:G303" si="25">ROUND(E296/F296,2)</f>
        <v>3.2</v>
      </c>
      <c r="H296" s="85">
        <f t="shared" ref="H296:H303" si="26">E296-(0.00458*G296)*(D296-C296)</f>
        <v>2.2284159999999997</v>
      </c>
    </row>
    <row r="297" spans="1:16" x14ac:dyDescent="0.2">
      <c r="A297" s="1">
        <v>5</v>
      </c>
      <c r="B297" t="s">
        <v>118</v>
      </c>
      <c r="C297" s="45">
        <v>27</v>
      </c>
      <c r="D297" s="45">
        <v>66</v>
      </c>
      <c r="E297" s="56">
        <v>2.2999999999999998</v>
      </c>
      <c r="F297" s="57">
        <f>ROUND(VLOOKUP($C297,Lag_Time_Ratios!$Q$7:$S$107,2,FALSE),3)</f>
        <v>0.876</v>
      </c>
      <c r="G297" s="56">
        <f t="shared" si="25"/>
        <v>2.63</v>
      </c>
      <c r="H297" s="85">
        <f t="shared" si="26"/>
        <v>1.8302293999999999</v>
      </c>
    </row>
    <row r="298" spans="1:16" x14ac:dyDescent="0.2">
      <c r="A298" s="1">
        <v>10</v>
      </c>
      <c r="B298" t="s">
        <v>118</v>
      </c>
      <c r="C298" s="45">
        <v>27</v>
      </c>
      <c r="D298" s="45">
        <v>66</v>
      </c>
      <c r="E298" s="56">
        <v>2</v>
      </c>
      <c r="F298" s="57">
        <f>ROUND(VLOOKUP($C298,Lag_Time_Ratios!$Q$7:$S$107,2,FALSE),3)</f>
        <v>0.876</v>
      </c>
      <c r="G298" s="56">
        <f t="shared" si="25"/>
        <v>2.2799999999999998</v>
      </c>
      <c r="H298" s="85">
        <f t="shared" si="26"/>
        <v>1.5927464</v>
      </c>
    </row>
    <row r="299" spans="1:16" x14ac:dyDescent="0.2">
      <c r="A299" s="1">
        <v>25</v>
      </c>
      <c r="B299" t="s">
        <v>118</v>
      </c>
      <c r="C299" s="45">
        <v>27</v>
      </c>
      <c r="D299" s="45">
        <v>66</v>
      </c>
      <c r="E299" s="56">
        <v>1.7</v>
      </c>
      <c r="F299" s="57">
        <f>ROUND(VLOOKUP($C299,Lag_Time_Ratios!$Q$7:$S$107,2,FALSE),3)</f>
        <v>0.876</v>
      </c>
      <c r="G299" s="56">
        <f t="shared" si="25"/>
        <v>1.94</v>
      </c>
      <c r="H299" s="85">
        <f t="shared" si="26"/>
        <v>1.3534771999999999</v>
      </c>
    </row>
    <row r="300" spans="1:16" x14ac:dyDescent="0.2">
      <c r="A300" s="1">
        <v>50</v>
      </c>
      <c r="B300" t="s">
        <v>118</v>
      </c>
      <c r="C300" s="45">
        <v>27</v>
      </c>
      <c r="D300" s="45">
        <v>66</v>
      </c>
      <c r="E300" s="56">
        <v>1.6</v>
      </c>
      <c r="F300" s="57">
        <f>ROUND(VLOOKUP($C300,Lag_Time_Ratios!$Q$7:$S$107,2,FALSE),3)</f>
        <v>0.876</v>
      </c>
      <c r="G300" s="56">
        <f t="shared" si="25"/>
        <v>1.83</v>
      </c>
      <c r="H300" s="85">
        <f t="shared" si="26"/>
        <v>1.2731254000000001</v>
      </c>
    </row>
    <row r="301" spans="1:16" x14ac:dyDescent="0.2">
      <c r="A301" s="1">
        <v>100</v>
      </c>
      <c r="B301" t="s">
        <v>118</v>
      </c>
      <c r="C301" s="45">
        <v>27</v>
      </c>
      <c r="D301" s="45">
        <v>66</v>
      </c>
      <c r="E301" s="56">
        <v>1.5</v>
      </c>
      <c r="F301" s="57">
        <f>ROUND(VLOOKUP($C301,Lag_Time_Ratios!$Q$7:$S$107,2,FALSE),3)</f>
        <v>0.876</v>
      </c>
      <c r="G301" s="56">
        <f t="shared" si="25"/>
        <v>1.71</v>
      </c>
      <c r="H301" s="85">
        <f t="shared" si="26"/>
        <v>1.1945597999999999</v>
      </c>
    </row>
    <row r="302" spans="1:16" x14ac:dyDescent="0.2">
      <c r="A302" s="1">
        <v>250</v>
      </c>
      <c r="B302" t="s">
        <v>118</v>
      </c>
      <c r="C302" s="45">
        <v>27</v>
      </c>
      <c r="D302" s="45">
        <v>66</v>
      </c>
      <c r="E302" s="56">
        <v>1.3</v>
      </c>
      <c r="F302" s="57">
        <f>ROUND(VLOOKUP($C302,Lag_Time_Ratios!$Q$7:$S$107,2,FALSE),3)</f>
        <v>0.876</v>
      </c>
      <c r="G302" s="56">
        <f t="shared" si="25"/>
        <v>1.48</v>
      </c>
      <c r="H302" s="85">
        <f t="shared" si="26"/>
        <v>1.0356424</v>
      </c>
    </row>
    <row r="303" spans="1:16" x14ac:dyDescent="0.2">
      <c r="A303" s="1">
        <v>500</v>
      </c>
      <c r="B303" t="s">
        <v>118</v>
      </c>
      <c r="C303" s="45">
        <v>27</v>
      </c>
      <c r="D303" s="45">
        <v>66</v>
      </c>
      <c r="E303" s="56">
        <v>1.2</v>
      </c>
      <c r="F303" s="57">
        <f>ROUND(VLOOKUP($C303,Lag_Time_Ratios!$Q$7:$S$107,2,FALSE),3)</f>
        <v>0.876</v>
      </c>
      <c r="G303" s="56">
        <f t="shared" si="25"/>
        <v>1.37</v>
      </c>
      <c r="H303" s="85">
        <f t="shared" si="26"/>
        <v>0.95529059999999999</v>
      </c>
    </row>
  </sheetData>
  <mergeCells count="1">
    <mergeCell ref="N1:P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15536-1631-4225-B082-D1D61141C695}">
  <sheetPr>
    <tabColor theme="4" tint="-0.249977111117893"/>
  </sheetPr>
  <dimension ref="C1:G12"/>
  <sheetViews>
    <sheetView workbookViewId="0">
      <selection activeCell="H1" sqref="H1:H1048576"/>
    </sheetView>
  </sheetViews>
  <sheetFormatPr defaultRowHeight="12.75" x14ac:dyDescent="0.2"/>
  <cols>
    <col min="7" max="7" width="14.85546875" customWidth="1"/>
  </cols>
  <sheetData>
    <row r="1" spans="3:7" ht="13.5" thickBot="1" x14ac:dyDescent="0.25"/>
    <row r="2" spans="3:7" ht="21" x14ac:dyDescent="0.35">
      <c r="C2" s="92" t="s">
        <v>731</v>
      </c>
      <c r="F2" s="101" t="s">
        <v>706</v>
      </c>
      <c r="G2" s="98" t="s">
        <v>735</v>
      </c>
    </row>
    <row r="3" spans="3:7" ht="15" x14ac:dyDescent="0.25">
      <c r="E3" s="93" t="s">
        <v>729</v>
      </c>
      <c r="F3" s="102" t="s">
        <v>730</v>
      </c>
      <c r="G3" s="99" t="s">
        <v>730</v>
      </c>
    </row>
    <row r="4" spans="3:7" ht="15.75" thickBot="1" x14ac:dyDescent="0.3">
      <c r="E4" s="93"/>
      <c r="F4" s="103" t="s">
        <v>736</v>
      </c>
      <c r="G4" s="100" t="s">
        <v>736</v>
      </c>
    </row>
    <row r="5" spans="3:7" x14ac:dyDescent="0.2">
      <c r="D5" s="1">
        <v>1</v>
      </c>
      <c r="E5" s="1">
        <v>2</v>
      </c>
      <c r="F5" s="1">
        <v>2.8</v>
      </c>
      <c r="G5" s="1">
        <v>2.23</v>
      </c>
    </row>
    <row r="6" spans="3:7" x14ac:dyDescent="0.2">
      <c r="D6" s="1">
        <v>2</v>
      </c>
      <c r="E6" s="1">
        <v>5</v>
      </c>
      <c r="F6" s="1">
        <v>2.2999999999999998</v>
      </c>
      <c r="G6" s="1">
        <v>1.83</v>
      </c>
    </row>
    <row r="7" spans="3:7" x14ac:dyDescent="0.2">
      <c r="D7" s="1">
        <v>3</v>
      </c>
      <c r="E7" s="1">
        <v>10</v>
      </c>
      <c r="F7" s="1">
        <v>2</v>
      </c>
      <c r="G7" s="1">
        <v>1.59</v>
      </c>
    </row>
    <row r="8" spans="3:7" x14ac:dyDescent="0.2">
      <c r="D8" s="1">
        <v>4</v>
      </c>
      <c r="E8" s="1">
        <v>25</v>
      </c>
      <c r="F8" s="1">
        <v>1.7</v>
      </c>
      <c r="G8" s="1">
        <v>1.35</v>
      </c>
    </row>
    <row r="9" spans="3:7" x14ac:dyDescent="0.2">
      <c r="D9" s="1">
        <v>5</v>
      </c>
      <c r="E9" s="1">
        <v>50</v>
      </c>
      <c r="F9" s="1">
        <v>1.6</v>
      </c>
      <c r="G9" s="1">
        <v>1.27</v>
      </c>
    </row>
    <row r="10" spans="3:7" x14ac:dyDescent="0.2">
      <c r="D10" s="1">
        <v>6</v>
      </c>
      <c r="E10" s="1">
        <v>100</v>
      </c>
      <c r="F10" s="1">
        <v>1.5</v>
      </c>
      <c r="G10" s="1">
        <v>1.19</v>
      </c>
    </row>
    <row r="11" spans="3:7" x14ac:dyDescent="0.2">
      <c r="D11" s="1">
        <v>7</v>
      </c>
      <c r="E11" s="1">
        <v>250</v>
      </c>
      <c r="F11" s="1">
        <v>1.3</v>
      </c>
      <c r="G11" s="1">
        <v>1.04</v>
      </c>
    </row>
    <row r="12" spans="3:7" x14ac:dyDescent="0.2">
      <c r="D12" s="1">
        <v>8</v>
      </c>
      <c r="E12" s="1">
        <v>500</v>
      </c>
      <c r="F12" s="1">
        <v>1.2</v>
      </c>
      <c r="G12" s="1">
        <v>0.96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1C3C8-CB28-4C41-8F9E-319E815DFBA8}">
  <sheetPr>
    <tabColor rgb="FF00B0F0"/>
  </sheetPr>
  <dimension ref="A1:AI107"/>
  <sheetViews>
    <sheetView workbookViewId="0">
      <selection activeCell="W57" sqref="W57:Y57"/>
    </sheetView>
  </sheetViews>
  <sheetFormatPr defaultRowHeight="12.75" x14ac:dyDescent="0.2"/>
  <cols>
    <col min="1" max="1" width="23.42578125" customWidth="1"/>
    <col min="2" max="2" width="7.28515625" customWidth="1"/>
    <col min="3" max="4" width="6.5703125" customWidth="1"/>
    <col min="5" max="6" width="8" customWidth="1"/>
    <col min="7" max="7" width="5.140625" customWidth="1"/>
    <col min="8" max="8" width="14.85546875" customWidth="1"/>
    <col min="9" max="9" width="7.140625" customWidth="1"/>
    <col min="10" max="10" width="9.7109375" customWidth="1"/>
    <col min="11" max="11" width="8.85546875" customWidth="1"/>
    <col min="12" max="12" width="13.42578125" style="20" customWidth="1"/>
    <col min="13" max="16" width="9.28515625" style="16" customWidth="1"/>
    <col min="17" max="19" width="9.28515625" style="14" customWidth="1"/>
    <col min="20" max="22" width="9.28515625" style="16" customWidth="1"/>
    <col min="23" max="23" width="11.7109375" style="16" customWidth="1"/>
    <col min="24" max="24" width="9.28515625" style="16" customWidth="1"/>
    <col min="25" max="25" width="12.42578125" customWidth="1"/>
    <col min="26" max="27" width="9.140625" style="1"/>
    <col min="30" max="30" width="11.7109375" style="16" customWidth="1"/>
    <col min="31" max="31" width="9.28515625" style="16" customWidth="1"/>
    <col min="32" max="32" width="12.42578125" customWidth="1"/>
  </cols>
  <sheetData>
    <row r="1" spans="1:35" ht="18.75" x14ac:dyDescent="0.3">
      <c r="A1" s="51">
        <v>45139</v>
      </c>
      <c r="AA1" s="25" t="s">
        <v>721</v>
      </c>
    </row>
    <row r="2" spans="1:35" x14ac:dyDescent="0.2">
      <c r="A2" s="4" t="s">
        <v>15</v>
      </c>
      <c r="L2" s="9" t="s">
        <v>17</v>
      </c>
    </row>
    <row r="3" spans="1:35" x14ac:dyDescent="0.2">
      <c r="A3" s="4" t="s">
        <v>16</v>
      </c>
      <c r="L3" s="10" t="s">
        <v>33</v>
      </c>
      <c r="W3" s="61" t="s">
        <v>719</v>
      </c>
      <c r="X3" s="61"/>
      <c r="Y3" s="4"/>
      <c r="Z3" s="3"/>
      <c r="AA3" s="3"/>
      <c r="AB3" s="4"/>
      <c r="AD3" s="61" t="s">
        <v>720</v>
      </c>
      <c r="AE3" s="61"/>
      <c r="AF3" s="4"/>
      <c r="AG3" s="4"/>
      <c r="AH3" s="4"/>
      <c r="AI3" s="4"/>
    </row>
    <row r="4" spans="1:35" x14ac:dyDescent="0.2">
      <c r="L4" s="10" t="s">
        <v>32</v>
      </c>
    </row>
    <row r="5" spans="1:35" ht="22.5" customHeight="1" x14ac:dyDescent="0.25">
      <c r="Q5" s="79"/>
      <c r="R5" s="86" t="s">
        <v>724</v>
      </c>
      <c r="S5" s="80"/>
    </row>
    <row r="6" spans="1:35" s="68" customFormat="1" ht="76.5" customHeight="1" x14ac:dyDescent="0.2">
      <c r="A6" s="67" t="s">
        <v>31</v>
      </c>
      <c r="L6" s="69"/>
      <c r="M6" s="70"/>
      <c r="N6" s="70"/>
      <c r="O6" s="70"/>
      <c r="P6" s="70"/>
      <c r="Q6" s="87" t="str">
        <f>W6</f>
        <v>% Urban</v>
      </c>
      <c r="R6" s="88" t="str">
        <f>Z6</f>
        <v>Ratio of New Lag Time over 0% Urban Lag Time</v>
      </c>
      <c r="S6" s="88" t="str">
        <f>AA6</f>
        <v>Ratio of New Lag Time over 100% Urban Lag Time</v>
      </c>
      <c r="T6" s="70"/>
      <c r="U6" s="70"/>
      <c r="V6" s="70"/>
      <c r="W6" s="71" t="s">
        <v>707</v>
      </c>
      <c r="X6" s="71" t="s">
        <v>715</v>
      </c>
      <c r="Y6" s="72" t="s">
        <v>716</v>
      </c>
      <c r="Z6" s="48" t="s">
        <v>722</v>
      </c>
      <c r="AA6" s="78" t="s">
        <v>723</v>
      </c>
      <c r="AB6" s="72" t="s">
        <v>28</v>
      </c>
      <c r="AD6" s="71" t="s">
        <v>707</v>
      </c>
      <c r="AE6" s="71" t="s">
        <v>715</v>
      </c>
      <c r="AF6" s="72" t="s">
        <v>716</v>
      </c>
      <c r="AG6" s="72" t="s">
        <v>717</v>
      </c>
      <c r="AH6" s="73" t="s">
        <v>718</v>
      </c>
      <c r="AI6" s="72" t="s">
        <v>28</v>
      </c>
    </row>
    <row r="7" spans="1:35" x14ac:dyDescent="0.2">
      <c r="Q7" s="76">
        <f>W7</f>
        <v>0</v>
      </c>
      <c r="R7" s="77">
        <f>Z7</f>
        <v>1</v>
      </c>
      <c r="S7" s="77">
        <f>AA7</f>
        <v>1.8454545454545455</v>
      </c>
      <c r="W7" s="16">
        <v>0</v>
      </c>
      <c r="X7" s="52">
        <v>6.09</v>
      </c>
      <c r="Y7" s="57">
        <f>1-X7/$X$7</f>
        <v>0</v>
      </c>
      <c r="Z7" s="74">
        <f>X7/$X$7</f>
        <v>1</v>
      </c>
      <c r="AA7" s="74">
        <f>X7/$X$107</f>
        <v>1.8454545454545455</v>
      </c>
      <c r="AB7" s="5">
        <f>AA7*$X$107</f>
        <v>6.09</v>
      </c>
      <c r="AC7" s="5"/>
      <c r="AD7" s="16">
        <v>0</v>
      </c>
      <c r="AE7" s="52">
        <v>3.1</v>
      </c>
      <c r="AF7" s="57">
        <f>1-AE7/$AE$7</f>
        <v>0</v>
      </c>
      <c r="AG7" s="57">
        <f>AE7/$AE$7</f>
        <v>1</v>
      </c>
      <c r="AH7" s="57">
        <f>AE7/$AE$107</f>
        <v>1.8452380952380953</v>
      </c>
      <c r="AI7" s="5">
        <f>AH7*$AE$107</f>
        <v>3.1</v>
      </c>
    </row>
    <row r="8" spans="1:35" x14ac:dyDescent="0.2">
      <c r="A8" s="4" t="s">
        <v>1</v>
      </c>
      <c r="B8" s="4" t="s">
        <v>2</v>
      </c>
      <c r="C8" s="4"/>
      <c r="D8" s="4"/>
      <c r="E8" s="4"/>
      <c r="F8" s="4"/>
      <c r="G8" s="4"/>
      <c r="H8" s="4"/>
      <c r="I8" s="4"/>
      <c r="Q8" s="76">
        <f t="shared" ref="Q8:Q71" si="0">W8</f>
        <v>1</v>
      </c>
      <c r="R8" s="77">
        <f t="shared" ref="R8:R71" si="1">Z8</f>
        <v>0.99541871921182268</v>
      </c>
      <c r="S8" s="77">
        <f t="shared" ref="S8:S71" si="2">AA8</f>
        <v>1.8370000000000002</v>
      </c>
      <c r="V8" s="52"/>
      <c r="W8" s="16">
        <v>1</v>
      </c>
      <c r="X8" s="52">
        <v>6.0621</v>
      </c>
      <c r="Y8" s="57">
        <f t="shared" ref="Y8:Y71" si="3">1-X8/$X$7</f>
        <v>4.5812807881773221E-3</v>
      </c>
      <c r="Z8" s="74">
        <f t="shared" ref="Z8:Z71" si="4">X8/$X$7</f>
        <v>0.99541871921182268</v>
      </c>
      <c r="AA8" s="74">
        <f t="shared" ref="AA8:AA71" si="5">X8/$X$107</f>
        <v>1.8370000000000002</v>
      </c>
      <c r="AB8" s="5">
        <f t="shared" ref="AB8:AB71" si="6">AA8*$X$107</f>
        <v>6.0621</v>
      </c>
      <c r="AC8" s="5"/>
      <c r="AD8" s="16">
        <v>1</v>
      </c>
      <c r="AE8" s="52">
        <v>3.0857999999999999</v>
      </c>
      <c r="AF8" s="57">
        <f t="shared" ref="AF8:AF71" si="7">1-AE8/$AE$7</f>
        <v>4.5806451612904198E-3</v>
      </c>
      <c r="AG8" s="57">
        <f t="shared" ref="AG8:AG71" si="8">AE8/$AE$7</f>
        <v>0.99541935483870958</v>
      </c>
      <c r="AH8" s="57">
        <f t="shared" ref="AH8:AH71" si="9">AE8/$AE$107</f>
        <v>1.8367857142857142</v>
      </c>
      <c r="AI8" s="5">
        <f t="shared" ref="AI8:AI71" si="10">AH8*$AE$107</f>
        <v>3.0857999999999999</v>
      </c>
    </row>
    <row r="9" spans="1:35" x14ac:dyDescent="0.2">
      <c r="A9" s="4"/>
      <c r="B9" s="4" t="s">
        <v>3</v>
      </c>
      <c r="C9" s="4"/>
      <c r="D9" s="4"/>
      <c r="E9" s="4"/>
      <c r="F9" s="4"/>
      <c r="G9" s="4"/>
      <c r="H9" s="4"/>
      <c r="I9" s="4"/>
      <c r="Q9" s="76">
        <f t="shared" si="0"/>
        <v>2</v>
      </c>
      <c r="R9" s="77">
        <f t="shared" si="1"/>
        <v>0.99083743842364536</v>
      </c>
      <c r="S9" s="77">
        <f t="shared" si="2"/>
        <v>1.8285454545454547</v>
      </c>
      <c r="V9" s="52"/>
      <c r="W9" s="16">
        <v>2</v>
      </c>
      <c r="X9" s="52">
        <v>6.0342000000000002</v>
      </c>
      <c r="Y9" s="57">
        <f t="shared" si="3"/>
        <v>9.1625615763546442E-3</v>
      </c>
      <c r="Z9" s="74">
        <f t="shared" si="4"/>
        <v>0.99083743842364536</v>
      </c>
      <c r="AA9" s="74">
        <f t="shared" si="5"/>
        <v>1.8285454545454547</v>
      </c>
      <c r="AB9" s="5">
        <f t="shared" si="6"/>
        <v>6.0342000000000002</v>
      </c>
      <c r="AC9" s="5"/>
      <c r="AD9" s="16">
        <v>2</v>
      </c>
      <c r="AE9" s="52">
        <v>3.0716000000000001</v>
      </c>
      <c r="AF9" s="57">
        <f t="shared" si="7"/>
        <v>9.1612903225806175E-3</v>
      </c>
      <c r="AG9" s="57">
        <f t="shared" si="8"/>
        <v>0.99083870967741938</v>
      </c>
      <c r="AH9" s="57">
        <f t="shared" si="9"/>
        <v>1.8283333333333334</v>
      </c>
      <c r="AI9" s="5">
        <f t="shared" si="10"/>
        <v>3.0716000000000001</v>
      </c>
    </row>
    <row r="10" spans="1:35" x14ac:dyDescent="0.2">
      <c r="A10" s="4"/>
      <c r="B10" s="4" t="s">
        <v>4</v>
      </c>
      <c r="C10" s="4"/>
      <c r="D10" s="4"/>
      <c r="E10" s="4"/>
      <c r="F10" s="4"/>
      <c r="G10" s="4"/>
      <c r="H10" s="4"/>
      <c r="I10" s="4"/>
      <c r="Q10" s="76">
        <f t="shared" si="0"/>
        <v>3</v>
      </c>
      <c r="R10" s="77">
        <f t="shared" si="1"/>
        <v>0.98625615763546792</v>
      </c>
      <c r="S10" s="77">
        <f t="shared" si="2"/>
        <v>1.820090909090909</v>
      </c>
      <c r="W10" s="16">
        <v>3</v>
      </c>
      <c r="X10" s="52">
        <v>6.0062999999999995</v>
      </c>
      <c r="Y10" s="57">
        <f t="shared" si="3"/>
        <v>1.3743842364532077E-2</v>
      </c>
      <c r="Z10" s="74">
        <f t="shared" si="4"/>
        <v>0.98625615763546792</v>
      </c>
      <c r="AA10" s="74">
        <f t="shared" si="5"/>
        <v>1.820090909090909</v>
      </c>
      <c r="AB10" s="5">
        <f t="shared" si="6"/>
        <v>6.0062999999999995</v>
      </c>
      <c r="AC10" s="5"/>
      <c r="AD10" s="16">
        <v>3</v>
      </c>
      <c r="AE10" s="52">
        <v>3.0573999999999999</v>
      </c>
      <c r="AF10" s="57">
        <f t="shared" si="7"/>
        <v>1.3741935483871037E-2</v>
      </c>
      <c r="AG10" s="57">
        <f t="shared" si="8"/>
        <v>0.98625806451612896</v>
      </c>
      <c r="AH10" s="57">
        <f t="shared" si="9"/>
        <v>1.8198809523809525</v>
      </c>
      <c r="AI10" s="5">
        <f t="shared" si="10"/>
        <v>3.0573999999999999</v>
      </c>
    </row>
    <row r="11" spans="1:35" ht="13.5" customHeight="1" x14ac:dyDescent="0.2">
      <c r="A11" s="4"/>
      <c r="B11" s="4" t="s">
        <v>5</v>
      </c>
      <c r="C11" s="4"/>
      <c r="D11" s="4"/>
      <c r="E11" s="4"/>
      <c r="F11" s="4"/>
      <c r="G11" s="4"/>
      <c r="H11" s="4"/>
      <c r="I11" s="4"/>
      <c r="Q11" s="76">
        <f t="shared" si="0"/>
        <v>4</v>
      </c>
      <c r="R11" s="77">
        <f t="shared" si="1"/>
        <v>0.9816748768472906</v>
      </c>
      <c r="S11" s="77">
        <f t="shared" si="2"/>
        <v>1.8116363636363637</v>
      </c>
      <c r="W11" s="16">
        <v>4</v>
      </c>
      <c r="X11" s="52">
        <v>5.9783999999999997</v>
      </c>
      <c r="Y11" s="57">
        <f t="shared" si="3"/>
        <v>1.8325123152709399E-2</v>
      </c>
      <c r="Z11" s="74">
        <f t="shared" si="4"/>
        <v>0.9816748768472906</v>
      </c>
      <c r="AA11" s="74">
        <f t="shared" si="5"/>
        <v>1.8116363636363637</v>
      </c>
      <c r="AB11" s="5">
        <f t="shared" si="6"/>
        <v>5.9783999999999997</v>
      </c>
      <c r="AC11" s="5"/>
      <c r="AD11" s="16">
        <v>4</v>
      </c>
      <c r="AE11" s="52">
        <v>3.0432000000000001</v>
      </c>
      <c r="AF11" s="57">
        <f t="shared" si="7"/>
        <v>1.8322580645161235E-2</v>
      </c>
      <c r="AG11" s="57">
        <f t="shared" si="8"/>
        <v>0.98167741935483877</v>
      </c>
      <c r="AH11" s="57">
        <f t="shared" si="9"/>
        <v>1.8114285714285716</v>
      </c>
      <c r="AI11" s="5">
        <f t="shared" si="10"/>
        <v>3.0432000000000001</v>
      </c>
    </row>
    <row r="12" spans="1:35" x14ac:dyDescent="0.2">
      <c r="A12" s="4"/>
      <c r="B12" s="4" t="s">
        <v>30</v>
      </c>
      <c r="C12" s="4"/>
      <c r="D12" s="4"/>
      <c r="E12" s="4"/>
      <c r="F12" s="4"/>
      <c r="G12" s="4"/>
      <c r="H12" s="4"/>
      <c r="I12" s="4"/>
      <c r="Q12" s="76">
        <f t="shared" si="0"/>
        <v>5</v>
      </c>
      <c r="R12" s="77">
        <f t="shared" si="1"/>
        <v>0.97709359605911328</v>
      </c>
      <c r="S12" s="77">
        <f t="shared" si="2"/>
        <v>1.8031818181818182</v>
      </c>
      <c r="W12" s="16">
        <v>5</v>
      </c>
      <c r="X12" s="52">
        <v>5.9504999999999999</v>
      </c>
      <c r="Y12" s="60">
        <f t="shared" si="3"/>
        <v>2.2906403940886721E-2</v>
      </c>
      <c r="Z12" s="74">
        <f t="shared" si="4"/>
        <v>0.97709359605911328</v>
      </c>
      <c r="AA12" s="74">
        <f t="shared" si="5"/>
        <v>1.8031818181818182</v>
      </c>
      <c r="AB12" s="5">
        <f t="shared" si="6"/>
        <v>5.9504999999999999</v>
      </c>
      <c r="AC12" s="5"/>
      <c r="AD12" s="16">
        <v>5</v>
      </c>
      <c r="AE12" s="52">
        <v>3.0289999999999999</v>
      </c>
      <c r="AF12" s="57">
        <f t="shared" si="7"/>
        <v>2.2903225806451655E-2</v>
      </c>
      <c r="AG12" s="57">
        <f t="shared" si="8"/>
        <v>0.97709677419354835</v>
      </c>
      <c r="AH12" s="57">
        <f t="shared" si="9"/>
        <v>1.8029761904761905</v>
      </c>
      <c r="AI12" s="5">
        <f t="shared" si="10"/>
        <v>3.0289999999999999</v>
      </c>
    </row>
    <row r="13" spans="1:35" x14ac:dyDescent="0.2">
      <c r="A13" s="4"/>
      <c r="B13" s="4" t="s">
        <v>6</v>
      </c>
      <c r="C13" s="4"/>
      <c r="D13" s="4"/>
      <c r="E13" s="4"/>
      <c r="F13" s="4"/>
      <c r="G13" s="4"/>
      <c r="H13" s="4"/>
      <c r="I13" s="4"/>
      <c r="K13" s="23"/>
      <c r="L13" s="23"/>
      <c r="M13"/>
      <c r="N13"/>
      <c r="O13"/>
      <c r="P13"/>
      <c r="Q13" s="76">
        <f t="shared" si="0"/>
        <v>6</v>
      </c>
      <c r="R13" s="77">
        <f t="shared" si="1"/>
        <v>0.97251231527093596</v>
      </c>
      <c r="S13" s="77">
        <f t="shared" si="2"/>
        <v>1.7947272727272729</v>
      </c>
      <c r="T13"/>
      <c r="U13"/>
      <c r="V13"/>
      <c r="W13" s="16">
        <v>6</v>
      </c>
      <c r="X13" s="52">
        <v>5.9226000000000001</v>
      </c>
      <c r="Y13" s="57">
        <f t="shared" si="3"/>
        <v>2.7487684729064044E-2</v>
      </c>
      <c r="Z13" s="74">
        <f t="shared" si="4"/>
        <v>0.97251231527093596</v>
      </c>
      <c r="AA13" s="74">
        <f t="shared" si="5"/>
        <v>1.7947272727272729</v>
      </c>
      <c r="AB13" s="5">
        <f t="shared" si="6"/>
        <v>5.9226000000000001</v>
      </c>
      <c r="AC13" s="5"/>
      <c r="AD13" s="16">
        <v>6</v>
      </c>
      <c r="AE13" s="52">
        <v>3.0148000000000001</v>
      </c>
      <c r="AF13" s="57">
        <f t="shared" si="7"/>
        <v>2.7483870967741963E-2</v>
      </c>
      <c r="AG13" s="57">
        <f t="shared" si="8"/>
        <v>0.97251612903225804</v>
      </c>
      <c r="AH13" s="57">
        <f t="shared" si="9"/>
        <v>1.7945238095238096</v>
      </c>
      <c r="AI13" s="5">
        <f t="shared" si="10"/>
        <v>3.0148000000000001</v>
      </c>
    </row>
    <row r="14" spans="1:35" x14ac:dyDescent="0.2">
      <c r="A14" s="4"/>
      <c r="B14" s="4" t="s">
        <v>29</v>
      </c>
      <c r="C14" s="4"/>
      <c r="D14" s="4"/>
      <c r="E14" s="4"/>
      <c r="F14" s="4"/>
      <c r="G14" s="4"/>
      <c r="H14" s="4"/>
      <c r="I14" s="4"/>
      <c r="Q14" s="76">
        <f t="shared" si="0"/>
        <v>7</v>
      </c>
      <c r="R14" s="77">
        <f t="shared" si="1"/>
        <v>0.96793103448275863</v>
      </c>
      <c r="S14" s="77">
        <f t="shared" si="2"/>
        <v>1.7862727272727275</v>
      </c>
      <c r="W14" s="16">
        <v>7</v>
      </c>
      <c r="X14" s="52">
        <v>5.8947000000000003</v>
      </c>
      <c r="Y14" s="57">
        <f t="shared" si="3"/>
        <v>3.2068965517241366E-2</v>
      </c>
      <c r="Z14" s="74">
        <f t="shared" si="4"/>
        <v>0.96793103448275863</v>
      </c>
      <c r="AA14" s="74">
        <f t="shared" si="5"/>
        <v>1.7862727272727275</v>
      </c>
      <c r="AB14" s="5">
        <f t="shared" si="6"/>
        <v>5.8947000000000003</v>
      </c>
      <c r="AC14" s="5"/>
      <c r="AD14" s="16">
        <v>7</v>
      </c>
      <c r="AE14" s="52">
        <v>3.0005999999999999</v>
      </c>
      <c r="AF14" s="57">
        <f t="shared" si="7"/>
        <v>3.2064516129032272E-2</v>
      </c>
      <c r="AG14" s="57">
        <f t="shared" si="8"/>
        <v>0.96793548387096773</v>
      </c>
      <c r="AH14" s="57">
        <f t="shared" si="9"/>
        <v>1.7860714285714285</v>
      </c>
      <c r="AI14" s="5">
        <f t="shared" si="10"/>
        <v>3.0005999999999999</v>
      </c>
    </row>
    <row r="15" spans="1:35" x14ac:dyDescent="0.2">
      <c r="C15" s="4"/>
      <c r="D15" s="4"/>
      <c r="E15" s="4"/>
      <c r="F15" s="4"/>
      <c r="G15" s="4"/>
      <c r="H15" s="4"/>
      <c r="I15" s="4"/>
      <c r="J15" s="4"/>
      <c r="K15" s="4"/>
      <c r="M15" s="40"/>
      <c r="N15" s="40"/>
      <c r="O15" s="40"/>
      <c r="P15" s="40"/>
      <c r="Q15" s="76">
        <f t="shared" si="0"/>
        <v>8</v>
      </c>
      <c r="R15" s="77">
        <f t="shared" si="1"/>
        <v>0.9633497536945812</v>
      </c>
      <c r="S15" s="77">
        <f t="shared" si="2"/>
        <v>1.7778181818181817</v>
      </c>
      <c r="T15" s="40"/>
      <c r="U15" s="40"/>
      <c r="V15" s="40"/>
      <c r="W15" s="16">
        <v>8</v>
      </c>
      <c r="X15" s="52">
        <v>5.8667999999999996</v>
      </c>
      <c r="Y15" s="57">
        <f t="shared" si="3"/>
        <v>3.6650246305418799E-2</v>
      </c>
      <c r="Z15" s="74">
        <f t="shared" si="4"/>
        <v>0.9633497536945812</v>
      </c>
      <c r="AA15" s="74">
        <f t="shared" si="5"/>
        <v>1.7778181818181817</v>
      </c>
      <c r="AB15" s="5">
        <f t="shared" si="6"/>
        <v>5.8667999999999996</v>
      </c>
      <c r="AC15" s="5"/>
      <c r="AD15" s="16">
        <v>8</v>
      </c>
      <c r="AE15" s="52">
        <v>2.9864000000000002</v>
      </c>
      <c r="AF15" s="57">
        <f t="shared" si="7"/>
        <v>3.6645161290322581E-2</v>
      </c>
      <c r="AG15" s="57">
        <f t="shared" si="8"/>
        <v>0.96335483870967742</v>
      </c>
      <c r="AH15" s="57">
        <f t="shared" si="9"/>
        <v>1.7776190476190479</v>
      </c>
      <c r="AI15" s="5">
        <f t="shared" si="10"/>
        <v>2.9864000000000002</v>
      </c>
    </row>
    <row r="16" spans="1:35" ht="13.5" thickBot="1" x14ac:dyDescent="0.25">
      <c r="K16" s="49">
        <v>2055</v>
      </c>
      <c r="L16" s="33" t="s">
        <v>705</v>
      </c>
      <c r="M16" s="40"/>
      <c r="N16" s="40"/>
      <c r="O16" s="40"/>
      <c r="P16" s="40"/>
      <c r="Q16" s="76">
        <f t="shared" si="0"/>
        <v>9</v>
      </c>
      <c r="R16" s="77">
        <f t="shared" si="1"/>
        <v>0.95876847290640388</v>
      </c>
      <c r="S16" s="77">
        <f t="shared" si="2"/>
        <v>1.7693636363636365</v>
      </c>
      <c r="T16" s="40"/>
      <c r="U16" s="40"/>
      <c r="V16" s="40"/>
      <c r="W16" s="16">
        <v>9</v>
      </c>
      <c r="X16" s="52">
        <v>5.8388999999999998</v>
      </c>
      <c r="Y16" s="57">
        <f t="shared" si="3"/>
        <v>4.1231527093596121E-2</v>
      </c>
      <c r="Z16" s="74">
        <f t="shared" si="4"/>
        <v>0.95876847290640388</v>
      </c>
      <c r="AA16" s="74">
        <f t="shared" si="5"/>
        <v>1.7693636363636365</v>
      </c>
      <c r="AB16" s="5">
        <f t="shared" si="6"/>
        <v>5.8388999999999998</v>
      </c>
      <c r="AC16" s="5"/>
      <c r="AD16" s="16">
        <v>9</v>
      </c>
      <c r="AE16" s="52">
        <v>2.9722</v>
      </c>
      <c r="AF16" s="57">
        <f t="shared" si="7"/>
        <v>4.1225806451613001E-2</v>
      </c>
      <c r="AG16" s="57">
        <f t="shared" si="8"/>
        <v>0.958774193548387</v>
      </c>
      <c r="AH16" s="57">
        <f t="shared" si="9"/>
        <v>1.7691666666666668</v>
      </c>
      <c r="AI16" s="5">
        <f t="shared" si="10"/>
        <v>2.9722</v>
      </c>
    </row>
    <row r="17" spans="1:35" x14ac:dyDescent="0.2">
      <c r="E17" s="3" t="s">
        <v>26</v>
      </c>
      <c r="F17" s="3" t="s">
        <v>26</v>
      </c>
      <c r="H17" s="3" t="s">
        <v>24</v>
      </c>
      <c r="I17" s="38"/>
      <c r="K17" s="38" t="s">
        <v>705</v>
      </c>
      <c r="L17" s="35" t="s">
        <v>28</v>
      </c>
      <c r="M17" s="40"/>
      <c r="N17" s="40"/>
      <c r="O17" s="40"/>
      <c r="P17" s="40"/>
      <c r="Q17" s="76">
        <f t="shared" si="0"/>
        <v>10</v>
      </c>
      <c r="R17" s="77">
        <f t="shared" si="1"/>
        <v>0.95418719211822667</v>
      </c>
      <c r="S17" s="77">
        <f t="shared" si="2"/>
        <v>1.760909090909091</v>
      </c>
      <c r="T17" s="40"/>
      <c r="U17" s="40"/>
      <c r="V17" s="106"/>
      <c r="W17" s="55">
        <v>10</v>
      </c>
      <c r="X17" s="62">
        <v>5.8109999999999999</v>
      </c>
      <c r="Y17" s="63">
        <f t="shared" si="3"/>
        <v>4.5812807881773332E-2</v>
      </c>
      <c r="Z17" s="74">
        <f t="shared" si="4"/>
        <v>0.95418719211822667</v>
      </c>
      <c r="AA17" s="74">
        <f t="shared" si="5"/>
        <v>1.760909090909091</v>
      </c>
      <c r="AB17" s="5">
        <f t="shared" si="6"/>
        <v>5.8109999999999999</v>
      </c>
      <c r="AC17" s="5"/>
      <c r="AD17" s="16">
        <v>10</v>
      </c>
      <c r="AE17" s="52">
        <v>2.9580000000000002</v>
      </c>
      <c r="AF17" s="57">
        <f t="shared" si="7"/>
        <v>4.5806451612903198E-2</v>
      </c>
      <c r="AG17" s="57">
        <f t="shared" si="8"/>
        <v>0.9541935483870968</v>
      </c>
      <c r="AH17" s="57">
        <f t="shared" si="9"/>
        <v>1.7607142857142859</v>
      </c>
      <c r="AI17" s="5">
        <f t="shared" si="10"/>
        <v>2.9580000000000002</v>
      </c>
    </row>
    <row r="18" spans="1:35" x14ac:dyDescent="0.2">
      <c r="A18" s="3" t="s">
        <v>0</v>
      </c>
      <c r="B18" s="3" t="s">
        <v>34</v>
      </c>
      <c r="C18" s="3" t="s">
        <v>7</v>
      </c>
      <c r="D18" s="3" t="s">
        <v>8</v>
      </c>
      <c r="E18" s="8" t="s">
        <v>21</v>
      </c>
      <c r="F18" s="8" t="s">
        <v>22</v>
      </c>
      <c r="G18" s="3" t="s">
        <v>9</v>
      </c>
      <c r="H18" s="3" t="s">
        <v>23</v>
      </c>
      <c r="I18" s="34" t="s">
        <v>19</v>
      </c>
      <c r="J18" s="3" t="s">
        <v>10</v>
      </c>
      <c r="K18" s="34" t="s">
        <v>27</v>
      </c>
      <c r="L18" s="36" t="s">
        <v>18</v>
      </c>
      <c r="M18" s="40"/>
      <c r="N18" s="40"/>
      <c r="O18" s="40"/>
      <c r="P18" s="40"/>
      <c r="Q18" s="76">
        <f t="shared" si="0"/>
        <v>11</v>
      </c>
      <c r="R18" s="77">
        <f t="shared" si="1"/>
        <v>0.94960591133004935</v>
      </c>
      <c r="S18" s="77">
        <f t="shared" si="2"/>
        <v>1.7524545454545455</v>
      </c>
      <c r="T18" s="40"/>
      <c r="U18" s="40"/>
      <c r="V18" s="40"/>
      <c r="W18" s="55">
        <v>11</v>
      </c>
      <c r="X18" s="62">
        <v>5.7831000000000001</v>
      </c>
      <c r="Y18" s="63">
        <f t="shared" si="3"/>
        <v>5.0394088669950654E-2</v>
      </c>
      <c r="Z18" s="74">
        <f t="shared" si="4"/>
        <v>0.94960591133004935</v>
      </c>
      <c r="AA18" s="74">
        <f t="shared" si="5"/>
        <v>1.7524545454545455</v>
      </c>
      <c r="AB18" s="5">
        <f t="shared" si="6"/>
        <v>5.7831000000000001</v>
      </c>
      <c r="AC18" s="5"/>
      <c r="AD18" s="16">
        <v>11</v>
      </c>
      <c r="AE18" s="52">
        <v>2.9438</v>
      </c>
      <c r="AF18" s="57">
        <f t="shared" si="7"/>
        <v>5.0387096774193618E-2</v>
      </c>
      <c r="AG18" s="57">
        <f t="shared" si="8"/>
        <v>0.94961290322580638</v>
      </c>
      <c r="AH18" s="57">
        <f t="shared" si="9"/>
        <v>1.7522619047619048</v>
      </c>
      <c r="AI18" s="5">
        <f t="shared" si="10"/>
        <v>2.9438</v>
      </c>
    </row>
    <row r="19" spans="1:35" ht="13.5" thickBot="1" x14ac:dyDescent="0.25">
      <c r="A19" s="1"/>
      <c r="B19" s="11" t="s">
        <v>35</v>
      </c>
      <c r="C19" s="1" t="s">
        <v>11</v>
      </c>
      <c r="D19" s="1" t="s">
        <v>11</v>
      </c>
      <c r="E19" s="1" t="s">
        <v>12</v>
      </c>
      <c r="F19" s="1" t="s">
        <v>12</v>
      </c>
      <c r="G19" s="2" t="s">
        <v>13</v>
      </c>
      <c r="H19" s="2"/>
      <c r="I19" s="39" t="s">
        <v>25</v>
      </c>
      <c r="J19" s="2" t="s">
        <v>14</v>
      </c>
      <c r="K19" s="39" t="s">
        <v>25</v>
      </c>
      <c r="L19" s="37" t="s">
        <v>20</v>
      </c>
      <c r="M19" s="41"/>
      <c r="N19" s="41"/>
      <c r="O19" s="41"/>
      <c r="P19" s="41"/>
      <c r="Q19" s="76">
        <f t="shared" si="0"/>
        <v>12</v>
      </c>
      <c r="R19" s="77">
        <f t="shared" si="1"/>
        <v>0.94502463054187202</v>
      </c>
      <c r="S19" s="77">
        <f t="shared" si="2"/>
        <v>1.7440000000000002</v>
      </c>
      <c r="T19" s="41"/>
      <c r="U19" s="41"/>
      <c r="V19" s="41"/>
      <c r="W19" s="55">
        <v>12</v>
      </c>
      <c r="X19" s="62">
        <v>5.7552000000000003</v>
      </c>
      <c r="Y19" s="63">
        <f t="shared" si="3"/>
        <v>5.4975369458127976E-2</v>
      </c>
      <c r="Z19" s="74">
        <f t="shared" si="4"/>
        <v>0.94502463054187202</v>
      </c>
      <c r="AA19" s="74">
        <f t="shared" si="5"/>
        <v>1.7440000000000002</v>
      </c>
      <c r="AB19" s="5">
        <f t="shared" si="6"/>
        <v>5.7552000000000003</v>
      </c>
      <c r="AC19" s="5"/>
      <c r="AD19" s="16">
        <v>12</v>
      </c>
      <c r="AE19" s="52">
        <v>2.9296000000000002</v>
      </c>
      <c r="AF19" s="57">
        <f t="shared" si="7"/>
        <v>5.4967741935483816E-2</v>
      </c>
      <c r="AG19" s="57">
        <f t="shared" si="8"/>
        <v>0.94503225806451618</v>
      </c>
      <c r="AH19" s="57">
        <f t="shared" si="9"/>
        <v>1.7438095238095239</v>
      </c>
      <c r="AI19" s="5">
        <f t="shared" si="10"/>
        <v>2.9296000000000002</v>
      </c>
    </row>
    <row r="20" spans="1:35" x14ac:dyDescent="0.2">
      <c r="A20" s="1"/>
      <c r="C20" s="1"/>
      <c r="D20" s="1"/>
      <c r="E20" s="1"/>
      <c r="F20" s="1"/>
      <c r="G20" s="2"/>
      <c r="H20" s="2"/>
      <c r="I20" s="2"/>
      <c r="J20" s="2"/>
      <c r="K20" s="2"/>
      <c r="L20" s="21"/>
      <c r="M20" s="42" t="s">
        <v>713</v>
      </c>
      <c r="N20" s="42"/>
      <c r="O20" s="42"/>
      <c r="P20" s="42"/>
      <c r="Q20" s="76">
        <f t="shared" si="0"/>
        <v>13</v>
      </c>
      <c r="R20" s="77">
        <f t="shared" si="1"/>
        <v>0.94044334975369459</v>
      </c>
      <c r="S20" s="77">
        <f t="shared" si="2"/>
        <v>1.7355454545454545</v>
      </c>
      <c r="T20" s="42"/>
      <c r="U20" s="42"/>
      <c r="V20" s="42"/>
      <c r="W20" s="55">
        <v>13</v>
      </c>
      <c r="X20" s="62">
        <v>5.7272999999999996</v>
      </c>
      <c r="Y20" s="63">
        <f t="shared" si="3"/>
        <v>5.9556650246305409E-2</v>
      </c>
      <c r="Z20" s="74">
        <f t="shared" si="4"/>
        <v>0.94044334975369459</v>
      </c>
      <c r="AA20" s="74">
        <f t="shared" si="5"/>
        <v>1.7355454545454545</v>
      </c>
      <c r="AB20" s="5">
        <f t="shared" si="6"/>
        <v>5.7272999999999996</v>
      </c>
      <c r="AC20" s="5"/>
      <c r="AD20" s="16">
        <v>13</v>
      </c>
      <c r="AE20" s="52">
        <v>2.9154</v>
      </c>
      <c r="AF20" s="57">
        <f t="shared" si="7"/>
        <v>5.9548387096774236E-2</v>
      </c>
      <c r="AG20" s="57">
        <f t="shared" si="8"/>
        <v>0.94045161290322576</v>
      </c>
      <c r="AH20" s="57">
        <f t="shared" si="9"/>
        <v>1.7353571428571428</v>
      </c>
      <c r="AI20" s="5">
        <f t="shared" si="10"/>
        <v>2.9154</v>
      </c>
    </row>
    <row r="21" spans="1:35" x14ac:dyDescent="0.2">
      <c r="A21" s="17" t="s">
        <v>709</v>
      </c>
      <c r="B21" s="17">
        <v>38.588999999999999</v>
      </c>
      <c r="C21" s="17">
        <v>14.446920617243524</v>
      </c>
      <c r="D21" s="17">
        <v>5.9369117725072158</v>
      </c>
      <c r="E21" s="12"/>
      <c r="F21" s="12"/>
      <c r="G21" s="12">
        <v>13.107460319131199</v>
      </c>
      <c r="H21" s="7">
        <v>23.69062976210871</v>
      </c>
      <c r="I21" s="6">
        <v>100</v>
      </c>
      <c r="J21" s="7">
        <v>0.26600000000000001</v>
      </c>
      <c r="K21" s="45">
        <v>0</v>
      </c>
      <c r="L21" s="56">
        <f t="shared" ref="L21" si="11">10^(0.3833*LOG(C21*D21/(G21^0.5))+I21/100*LOG(1.81/0.92)+LOG(0.92)-J21*K21/100)</f>
        <v>6.089109553177261</v>
      </c>
      <c r="M21" s="43"/>
      <c r="N21" s="43"/>
      <c r="O21" s="43"/>
      <c r="P21" s="43"/>
      <c r="Q21" s="76">
        <f t="shared" si="0"/>
        <v>14</v>
      </c>
      <c r="R21" s="77">
        <f t="shared" si="1"/>
        <v>0.93586206896551727</v>
      </c>
      <c r="S21" s="77">
        <f t="shared" si="2"/>
        <v>1.7270909090909092</v>
      </c>
      <c r="T21" s="43"/>
      <c r="U21" s="43"/>
      <c r="V21" s="43"/>
      <c r="W21" s="55">
        <v>14</v>
      </c>
      <c r="X21" s="62">
        <v>5.6993999999999998</v>
      </c>
      <c r="Y21" s="63">
        <f t="shared" si="3"/>
        <v>6.4137931034482731E-2</v>
      </c>
      <c r="Z21" s="74">
        <f t="shared" si="4"/>
        <v>0.93586206896551727</v>
      </c>
      <c r="AA21" s="74">
        <f t="shared" si="5"/>
        <v>1.7270909090909092</v>
      </c>
      <c r="AB21" s="5">
        <f t="shared" si="6"/>
        <v>5.6993999999999998</v>
      </c>
      <c r="AC21" s="5"/>
      <c r="AD21" s="16">
        <v>14</v>
      </c>
      <c r="AE21" s="52">
        <v>2.9012000000000002</v>
      </c>
      <c r="AF21" s="57">
        <f t="shared" si="7"/>
        <v>6.4129032258064433E-2</v>
      </c>
      <c r="AG21" s="57">
        <f t="shared" si="8"/>
        <v>0.93587096774193557</v>
      </c>
      <c r="AH21" s="57">
        <f t="shared" si="9"/>
        <v>1.7269047619047622</v>
      </c>
      <c r="AI21" s="5">
        <f t="shared" si="10"/>
        <v>2.9012000000000002</v>
      </c>
    </row>
    <row r="22" spans="1:35" x14ac:dyDescent="0.2">
      <c r="A22" s="17" t="s">
        <v>710</v>
      </c>
      <c r="B22" s="17">
        <v>38.588999999999999</v>
      </c>
      <c r="C22" s="17">
        <v>14.446920617243524</v>
      </c>
      <c r="D22" s="17">
        <v>5.9369117725072158</v>
      </c>
      <c r="E22" s="12"/>
      <c r="F22" s="12"/>
      <c r="G22" s="12">
        <v>13.107460319131199</v>
      </c>
      <c r="H22" s="7">
        <v>23.69062976210871</v>
      </c>
      <c r="I22" s="6">
        <v>100</v>
      </c>
      <c r="J22" s="7">
        <v>0.26600000000000001</v>
      </c>
      <c r="K22" s="45">
        <v>100</v>
      </c>
      <c r="L22" s="56">
        <f t="shared" ref="L22:L24" si="12">10^(0.3833*LOG(C22*D22/(G22^0.5))+I22/100*LOG(1.81/0.92)+LOG(0.92)-J22*K22/100)</f>
        <v>3.30030279957511</v>
      </c>
      <c r="M22" s="52">
        <f>1-L22/L21</f>
        <v>0.45799910959837609</v>
      </c>
      <c r="Q22" s="76">
        <f t="shared" si="0"/>
        <v>15</v>
      </c>
      <c r="R22" s="77">
        <f t="shared" si="1"/>
        <v>0.93128078817733995</v>
      </c>
      <c r="S22" s="77">
        <f t="shared" si="2"/>
        <v>1.7186363636363637</v>
      </c>
      <c r="W22" s="55">
        <v>15</v>
      </c>
      <c r="X22" s="62">
        <v>5.6715</v>
      </c>
      <c r="Y22" s="63">
        <f t="shared" si="3"/>
        <v>6.8719211822660053E-2</v>
      </c>
      <c r="Z22" s="74">
        <f t="shared" si="4"/>
        <v>0.93128078817733995</v>
      </c>
      <c r="AA22" s="74">
        <f t="shared" si="5"/>
        <v>1.7186363636363637</v>
      </c>
      <c r="AB22" s="5">
        <f t="shared" si="6"/>
        <v>5.6715</v>
      </c>
      <c r="AC22" s="5"/>
      <c r="AD22" s="16">
        <v>15</v>
      </c>
      <c r="AE22" s="52">
        <v>2.887</v>
      </c>
      <c r="AF22" s="57">
        <f t="shared" si="7"/>
        <v>6.8709677419354853E-2</v>
      </c>
      <c r="AG22" s="57">
        <f t="shared" si="8"/>
        <v>0.93129032258064515</v>
      </c>
      <c r="AH22" s="57">
        <f t="shared" si="9"/>
        <v>1.7184523809523811</v>
      </c>
      <c r="AI22" s="5">
        <f t="shared" si="10"/>
        <v>2.887</v>
      </c>
    </row>
    <row r="23" spans="1:35" x14ac:dyDescent="0.2">
      <c r="A23" s="17" t="s">
        <v>711</v>
      </c>
      <c r="B23" s="17">
        <v>38.588999999999999</v>
      </c>
      <c r="C23" s="17">
        <v>14.446920617243524</v>
      </c>
      <c r="D23" s="17">
        <v>5.9369117725072158</v>
      </c>
      <c r="E23" s="12"/>
      <c r="F23" s="12"/>
      <c r="G23" s="12">
        <v>13.107460319131199</v>
      </c>
      <c r="H23" s="7">
        <v>23.69062976210871</v>
      </c>
      <c r="I23" s="6">
        <v>0</v>
      </c>
      <c r="J23" s="7">
        <v>0.26600000000000001</v>
      </c>
      <c r="K23" s="45">
        <v>0</v>
      </c>
      <c r="L23" s="56">
        <f t="shared" si="12"/>
        <v>3.0950170104547414</v>
      </c>
      <c r="M23" s="52"/>
      <c r="Q23" s="76">
        <f t="shared" si="0"/>
        <v>16</v>
      </c>
      <c r="R23" s="77">
        <f t="shared" si="1"/>
        <v>0.92669950738916262</v>
      </c>
      <c r="S23" s="77">
        <f t="shared" si="2"/>
        <v>1.7101818181818182</v>
      </c>
      <c r="W23" s="55">
        <v>16</v>
      </c>
      <c r="X23" s="62">
        <v>5.6436000000000002</v>
      </c>
      <c r="Y23" s="63">
        <f t="shared" si="3"/>
        <v>7.3300492610837376E-2</v>
      </c>
      <c r="Z23" s="74">
        <f t="shared" si="4"/>
        <v>0.92669950738916262</v>
      </c>
      <c r="AA23" s="74">
        <f t="shared" si="5"/>
        <v>1.7101818181818182</v>
      </c>
      <c r="AB23" s="5">
        <f t="shared" si="6"/>
        <v>5.6436000000000002</v>
      </c>
      <c r="AC23" s="5"/>
      <c r="AD23" s="16">
        <v>16</v>
      </c>
      <c r="AE23" s="52">
        <v>2.8728000000000002</v>
      </c>
      <c r="AF23" s="57">
        <f t="shared" si="7"/>
        <v>7.3290322580645162E-2</v>
      </c>
      <c r="AG23" s="57">
        <f t="shared" si="8"/>
        <v>0.92670967741935484</v>
      </c>
      <c r="AH23" s="57">
        <f t="shared" si="9"/>
        <v>1.7100000000000002</v>
      </c>
      <c r="AI23" s="5">
        <f t="shared" si="10"/>
        <v>2.8728000000000002</v>
      </c>
    </row>
    <row r="24" spans="1:35" x14ac:dyDescent="0.2">
      <c r="A24" s="17" t="s">
        <v>712</v>
      </c>
      <c r="B24" s="17">
        <v>38.588999999999999</v>
      </c>
      <c r="C24" s="17">
        <v>14.446920617243524</v>
      </c>
      <c r="D24" s="17">
        <v>5.9369117725072158</v>
      </c>
      <c r="E24" s="12"/>
      <c r="F24" s="12"/>
      <c r="G24" s="12">
        <v>13.107460319131199</v>
      </c>
      <c r="H24" s="7">
        <v>23.69062976210871</v>
      </c>
      <c r="I24" s="6">
        <v>0</v>
      </c>
      <c r="J24" s="7">
        <v>0.26600000000000001</v>
      </c>
      <c r="K24" s="45">
        <v>100</v>
      </c>
      <c r="L24" s="56">
        <f t="shared" si="12"/>
        <v>1.6775019754746419</v>
      </c>
      <c r="M24" s="52">
        <f>1-L24/L23</f>
        <v>0.45799910959837609</v>
      </c>
      <c r="Q24" s="76">
        <f t="shared" si="0"/>
        <v>17</v>
      </c>
      <c r="R24" s="77">
        <f t="shared" si="1"/>
        <v>0.92211822660098519</v>
      </c>
      <c r="S24" s="77">
        <f t="shared" si="2"/>
        <v>1.7017272727272728</v>
      </c>
      <c r="W24" s="55">
        <v>17</v>
      </c>
      <c r="X24" s="62">
        <v>5.6156999999999995</v>
      </c>
      <c r="Y24" s="63">
        <f t="shared" si="3"/>
        <v>7.7881773399014809E-2</v>
      </c>
      <c r="Z24" s="74">
        <f t="shared" si="4"/>
        <v>0.92211822660098519</v>
      </c>
      <c r="AA24" s="74">
        <f t="shared" si="5"/>
        <v>1.7017272727272728</v>
      </c>
      <c r="AB24" s="5">
        <f t="shared" si="6"/>
        <v>5.6156999999999995</v>
      </c>
      <c r="AC24" s="5"/>
      <c r="AD24" s="16">
        <v>17</v>
      </c>
      <c r="AE24" s="52">
        <v>2.8586</v>
      </c>
      <c r="AF24" s="57">
        <f t="shared" si="7"/>
        <v>7.7870967741935471E-2</v>
      </c>
      <c r="AG24" s="57">
        <f t="shared" si="8"/>
        <v>0.92212903225806453</v>
      </c>
      <c r="AH24" s="57">
        <f t="shared" si="9"/>
        <v>1.7015476190476191</v>
      </c>
      <c r="AI24" s="5">
        <f t="shared" si="10"/>
        <v>2.8586</v>
      </c>
    </row>
    <row r="25" spans="1:35" x14ac:dyDescent="0.2">
      <c r="Q25" s="76">
        <f t="shared" si="0"/>
        <v>18</v>
      </c>
      <c r="R25" s="77">
        <f t="shared" si="1"/>
        <v>0.91753694581280787</v>
      </c>
      <c r="S25" s="77">
        <f t="shared" si="2"/>
        <v>1.6932727272727273</v>
      </c>
      <c r="W25" s="55">
        <v>18</v>
      </c>
      <c r="X25" s="62">
        <v>5.5877999999999997</v>
      </c>
      <c r="Y25" s="63">
        <f t="shared" si="3"/>
        <v>8.2463054187192131E-2</v>
      </c>
      <c r="Z25" s="74">
        <f t="shared" si="4"/>
        <v>0.91753694581280787</v>
      </c>
      <c r="AA25" s="74">
        <f t="shared" si="5"/>
        <v>1.6932727272727273</v>
      </c>
      <c r="AB25" s="5">
        <f t="shared" si="6"/>
        <v>5.5877999999999997</v>
      </c>
      <c r="AC25" s="5"/>
      <c r="AD25" s="16">
        <v>18</v>
      </c>
      <c r="AE25" s="52">
        <v>2.8444000000000003</v>
      </c>
      <c r="AF25" s="57">
        <f t="shared" si="7"/>
        <v>8.2451612903225779E-2</v>
      </c>
      <c r="AG25" s="57">
        <f t="shared" si="8"/>
        <v>0.91754838709677422</v>
      </c>
      <c r="AH25" s="57">
        <f t="shared" si="9"/>
        <v>1.6930952380952382</v>
      </c>
      <c r="AI25" s="5">
        <f t="shared" si="10"/>
        <v>2.8444000000000003</v>
      </c>
    </row>
    <row r="26" spans="1:35" x14ac:dyDescent="0.2">
      <c r="Q26" s="76">
        <f t="shared" si="0"/>
        <v>19</v>
      </c>
      <c r="R26" s="77">
        <f t="shared" si="1"/>
        <v>0.91295566502463055</v>
      </c>
      <c r="S26" s="77">
        <f t="shared" si="2"/>
        <v>1.6848181818181818</v>
      </c>
      <c r="W26" s="55">
        <v>19</v>
      </c>
      <c r="X26" s="62">
        <v>5.5598999999999998</v>
      </c>
      <c r="Y26" s="63">
        <f t="shared" si="3"/>
        <v>8.7044334975369453E-2</v>
      </c>
      <c r="Z26" s="74">
        <f t="shared" si="4"/>
        <v>0.91295566502463055</v>
      </c>
      <c r="AA26" s="74">
        <f t="shared" si="5"/>
        <v>1.6848181818181818</v>
      </c>
      <c r="AB26" s="5">
        <f t="shared" si="6"/>
        <v>5.5598999999999998</v>
      </c>
      <c r="AC26" s="5"/>
      <c r="AD26" s="16">
        <v>19</v>
      </c>
      <c r="AE26" s="52">
        <v>2.8302</v>
      </c>
      <c r="AF26" s="57">
        <f t="shared" si="7"/>
        <v>8.7032258064516088E-2</v>
      </c>
      <c r="AG26" s="57">
        <f t="shared" si="8"/>
        <v>0.91296774193548391</v>
      </c>
      <c r="AH26" s="57">
        <f t="shared" si="9"/>
        <v>1.6846428571428573</v>
      </c>
      <c r="AI26" s="5">
        <f t="shared" si="10"/>
        <v>2.8302</v>
      </c>
    </row>
    <row r="27" spans="1:35" x14ac:dyDescent="0.2">
      <c r="Q27" s="76">
        <f t="shared" si="0"/>
        <v>20</v>
      </c>
      <c r="R27" s="77">
        <f t="shared" si="1"/>
        <v>0.90837438423645323</v>
      </c>
      <c r="S27" s="77">
        <f t="shared" si="2"/>
        <v>1.6763636363636365</v>
      </c>
      <c r="W27" s="55">
        <v>20</v>
      </c>
      <c r="X27" s="62">
        <v>5.532</v>
      </c>
      <c r="Y27" s="63">
        <f t="shared" si="3"/>
        <v>9.1625615763546775E-2</v>
      </c>
      <c r="Z27" s="74">
        <f t="shared" si="4"/>
        <v>0.90837438423645323</v>
      </c>
      <c r="AA27" s="74">
        <f t="shared" si="5"/>
        <v>1.6763636363636365</v>
      </c>
      <c r="AB27" s="5">
        <f t="shared" si="6"/>
        <v>5.532</v>
      </c>
      <c r="AC27" s="5"/>
      <c r="AD27" s="16">
        <v>20</v>
      </c>
      <c r="AE27" s="52">
        <v>2.8159999999999998</v>
      </c>
      <c r="AF27" s="57">
        <f t="shared" si="7"/>
        <v>9.1612903225806508E-2</v>
      </c>
      <c r="AG27" s="57">
        <f t="shared" si="8"/>
        <v>0.90838709677419349</v>
      </c>
      <c r="AH27" s="57">
        <f t="shared" si="9"/>
        <v>1.6761904761904762</v>
      </c>
      <c r="AI27" s="5">
        <f t="shared" si="10"/>
        <v>2.8159999999999998</v>
      </c>
    </row>
    <row r="28" spans="1:35" x14ac:dyDescent="0.2">
      <c r="Q28" s="76">
        <f t="shared" si="0"/>
        <v>21</v>
      </c>
      <c r="R28" s="77">
        <f t="shared" si="1"/>
        <v>0.9037931034482759</v>
      </c>
      <c r="S28" s="77">
        <f t="shared" si="2"/>
        <v>1.667909090909091</v>
      </c>
      <c r="W28" s="55">
        <v>21</v>
      </c>
      <c r="X28" s="62">
        <v>5.5041000000000002</v>
      </c>
      <c r="Y28" s="63">
        <f t="shared" si="3"/>
        <v>9.6206896551724097E-2</v>
      </c>
      <c r="Z28" s="74">
        <f t="shared" si="4"/>
        <v>0.9037931034482759</v>
      </c>
      <c r="AA28" s="74">
        <f t="shared" si="5"/>
        <v>1.667909090909091</v>
      </c>
      <c r="AB28" s="5">
        <f t="shared" si="6"/>
        <v>5.5041000000000002</v>
      </c>
      <c r="AC28" s="5"/>
      <c r="AD28" s="16">
        <v>21</v>
      </c>
      <c r="AE28" s="52">
        <v>2.8018000000000001</v>
      </c>
      <c r="AF28" s="57">
        <f t="shared" si="7"/>
        <v>9.6193548387096817E-2</v>
      </c>
      <c r="AG28" s="57">
        <f t="shared" si="8"/>
        <v>0.90380645161290318</v>
      </c>
      <c r="AH28" s="57">
        <f t="shared" si="9"/>
        <v>1.6677380952380954</v>
      </c>
      <c r="AI28" s="5">
        <f t="shared" si="10"/>
        <v>2.8018000000000001</v>
      </c>
    </row>
    <row r="29" spans="1:35" x14ac:dyDescent="0.2">
      <c r="A29" s="53" t="s">
        <v>714</v>
      </c>
      <c r="B29" s="17">
        <v>38.588999999999999</v>
      </c>
      <c r="C29" s="17">
        <v>14.446920617243524</v>
      </c>
      <c r="D29" s="17">
        <v>5.9369117725072158</v>
      </c>
      <c r="E29" s="12"/>
      <c r="F29" s="12"/>
      <c r="G29" s="12">
        <v>13.107460319131199</v>
      </c>
      <c r="H29" s="7">
        <v>23.69062976210871</v>
      </c>
      <c r="I29" s="6">
        <v>27</v>
      </c>
      <c r="J29" s="7">
        <v>0.26600000000000001</v>
      </c>
      <c r="K29" s="50">
        <v>18</v>
      </c>
      <c r="L29" s="50">
        <f t="shared" ref="L29" si="13">10^(0.3833*LOG(C29*D29/(G29^0.5))+I29/100*LOG(1.81/0.92)+LOG(0.92)-J29*K29/100)</f>
        <v>3.3276185919787036</v>
      </c>
      <c r="M29" s="54">
        <f>1-L29/L21</f>
        <v>0.45351310188821092</v>
      </c>
      <c r="N29" s="60">
        <f>VLOOKUP(K29,$W$7:$AA$107,5,FALSE)</f>
        <v>1.6932727272727273</v>
      </c>
      <c r="O29" s="60"/>
      <c r="P29" s="60"/>
      <c r="Q29" s="76">
        <f t="shared" si="0"/>
        <v>22</v>
      </c>
      <c r="R29" s="77">
        <f t="shared" si="1"/>
        <v>0.89921182266009847</v>
      </c>
      <c r="S29" s="77">
        <f t="shared" si="2"/>
        <v>1.6594545454545453</v>
      </c>
      <c r="T29" s="60"/>
      <c r="U29" s="60"/>
      <c r="V29" s="60"/>
      <c r="W29" s="55">
        <v>22</v>
      </c>
      <c r="X29" s="62">
        <v>5.4761999999999995</v>
      </c>
      <c r="Y29" s="63">
        <f t="shared" si="3"/>
        <v>0.10078817733990153</v>
      </c>
      <c r="Z29" s="74">
        <f t="shared" si="4"/>
        <v>0.89921182266009847</v>
      </c>
      <c r="AA29" s="74">
        <f t="shared" si="5"/>
        <v>1.6594545454545453</v>
      </c>
      <c r="AB29" s="5">
        <f t="shared" si="6"/>
        <v>5.4761999999999995</v>
      </c>
      <c r="AC29" s="5"/>
      <c r="AD29" s="16">
        <v>22</v>
      </c>
      <c r="AE29" s="52">
        <v>2.7876000000000003</v>
      </c>
      <c r="AF29" s="57">
        <f t="shared" si="7"/>
        <v>0.10077419354838701</v>
      </c>
      <c r="AG29" s="57">
        <f t="shared" si="8"/>
        <v>0.89922580645161299</v>
      </c>
      <c r="AH29" s="57">
        <f t="shared" si="9"/>
        <v>1.6592857142857145</v>
      </c>
      <c r="AI29" s="5">
        <f t="shared" si="10"/>
        <v>2.7876000000000003</v>
      </c>
    </row>
    <row r="30" spans="1:35" x14ac:dyDescent="0.2">
      <c r="A30" s="17"/>
      <c r="B30" s="17"/>
      <c r="C30" s="17"/>
      <c r="D30" s="17"/>
      <c r="E30" s="12"/>
      <c r="F30" s="12"/>
      <c r="G30" s="12"/>
      <c r="H30" s="7"/>
      <c r="I30" s="6"/>
      <c r="J30" s="7"/>
      <c r="K30" s="45"/>
      <c r="L30" s="50"/>
      <c r="M30" s="52"/>
      <c r="Q30" s="76">
        <f t="shared" si="0"/>
        <v>23</v>
      </c>
      <c r="R30" s="77">
        <f t="shared" si="1"/>
        <v>0.89463054187192115</v>
      </c>
      <c r="S30" s="77">
        <f t="shared" si="2"/>
        <v>1.651</v>
      </c>
      <c r="W30" s="55">
        <v>23</v>
      </c>
      <c r="X30" s="62">
        <v>5.4482999999999997</v>
      </c>
      <c r="Y30" s="63">
        <f t="shared" si="3"/>
        <v>0.10536945812807885</v>
      </c>
      <c r="Z30" s="74">
        <f t="shared" si="4"/>
        <v>0.89463054187192115</v>
      </c>
      <c r="AA30" s="74">
        <f t="shared" si="5"/>
        <v>1.651</v>
      </c>
      <c r="AB30" s="5">
        <f t="shared" si="6"/>
        <v>5.4482999999999997</v>
      </c>
      <c r="AC30" s="5"/>
      <c r="AD30" s="16">
        <v>23</v>
      </c>
      <c r="AE30" s="52">
        <v>2.7734000000000001</v>
      </c>
      <c r="AF30" s="57">
        <f t="shared" si="7"/>
        <v>0.10535483870967743</v>
      </c>
      <c r="AG30" s="57">
        <f t="shared" si="8"/>
        <v>0.89464516129032257</v>
      </c>
      <c r="AH30" s="57">
        <f t="shared" si="9"/>
        <v>1.6508333333333334</v>
      </c>
      <c r="AI30" s="5">
        <f t="shared" si="10"/>
        <v>2.7734000000000001</v>
      </c>
    </row>
    <row r="31" spans="1:35" x14ac:dyDescent="0.2">
      <c r="Q31" s="76">
        <f t="shared" si="0"/>
        <v>24</v>
      </c>
      <c r="R31" s="77">
        <f t="shared" si="1"/>
        <v>0.89004926108374383</v>
      </c>
      <c r="S31" s="77">
        <f t="shared" si="2"/>
        <v>1.6425454545454545</v>
      </c>
      <c r="U31" s="58">
        <f>X31/Z31</f>
        <v>6.09</v>
      </c>
      <c r="V31" s="58">
        <f>X31/AA31</f>
        <v>3.3</v>
      </c>
      <c r="W31" s="64">
        <v>24</v>
      </c>
      <c r="X31" s="65">
        <v>5.4203999999999999</v>
      </c>
      <c r="Y31" s="66">
        <f t="shared" si="3"/>
        <v>0.10995073891625617</v>
      </c>
      <c r="Z31" s="75">
        <f t="shared" si="4"/>
        <v>0.89004926108374383</v>
      </c>
      <c r="AA31" s="75">
        <f t="shared" si="5"/>
        <v>1.6425454545454545</v>
      </c>
      <c r="AB31" s="59">
        <f t="shared" si="6"/>
        <v>5.4203999999999999</v>
      </c>
      <c r="AC31" s="5"/>
      <c r="AD31" s="16">
        <v>24</v>
      </c>
      <c r="AE31" s="52">
        <v>2.7591999999999999</v>
      </c>
      <c r="AF31" s="57">
        <f t="shared" si="7"/>
        <v>0.10993548387096785</v>
      </c>
      <c r="AG31" s="57">
        <f t="shared" si="8"/>
        <v>0.89006451612903215</v>
      </c>
      <c r="AH31" s="57">
        <f t="shared" si="9"/>
        <v>1.6423809523809523</v>
      </c>
      <c r="AI31" s="5">
        <f t="shared" si="10"/>
        <v>2.7591999999999999</v>
      </c>
    </row>
    <row r="32" spans="1:35" x14ac:dyDescent="0.2">
      <c r="Q32" s="76">
        <f t="shared" si="0"/>
        <v>25</v>
      </c>
      <c r="R32" s="77">
        <f t="shared" si="1"/>
        <v>0.8854679802955665</v>
      </c>
      <c r="S32" s="77">
        <f t="shared" si="2"/>
        <v>1.6340909090909093</v>
      </c>
      <c r="W32" s="55">
        <v>25</v>
      </c>
      <c r="X32" s="62">
        <v>5.3925000000000001</v>
      </c>
      <c r="Y32" s="63">
        <f t="shared" si="3"/>
        <v>0.1145320197044335</v>
      </c>
      <c r="Z32" s="74">
        <f t="shared" si="4"/>
        <v>0.8854679802955665</v>
      </c>
      <c r="AA32" s="74">
        <f t="shared" si="5"/>
        <v>1.6340909090909093</v>
      </c>
      <c r="AB32" s="5">
        <f t="shared" si="6"/>
        <v>5.3925000000000001</v>
      </c>
      <c r="AC32" s="5"/>
      <c r="AD32" s="16">
        <v>25</v>
      </c>
      <c r="AE32" s="52">
        <v>2.7450000000000001</v>
      </c>
      <c r="AF32" s="57">
        <f t="shared" si="7"/>
        <v>0.11451612903225805</v>
      </c>
      <c r="AG32" s="57">
        <f t="shared" si="8"/>
        <v>0.88548387096774195</v>
      </c>
      <c r="AH32" s="57">
        <f t="shared" si="9"/>
        <v>1.6339285714285716</v>
      </c>
      <c r="AI32" s="5">
        <f t="shared" si="10"/>
        <v>2.7450000000000001</v>
      </c>
    </row>
    <row r="33" spans="17:35" x14ac:dyDescent="0.2">
      <c r="Q33" s="76">
        <f t="shared" si="0"/>
        <v>26</v>
      </c>
      <c r="R33" s="77">
        <f t="shared" si="1"/>
        <v>0.88088669950738907</v>
      </c>
      <c r="S33" s="77">
        <f t="shared" si="2"/>
        <v>1.6256363636363635</v>
      </c>
      <c r="W33" s="55">
        <v>26</v>
      </c>
      <c r="X33" s="62">
        <v>5.3645999999999994</v>
      </c>
      <c r="Y33" s="63">
        <f t="shared" si="3"/>
        <v>0.11911330049261093</v>
      </c>
      <c r="Z33" s="74">
        <f t="shared" si="4"/>
        <v>0.88088669950738907</v>
      </c>
      <c r="AA33" s="74">
        <f t="shared" si="5"/>
        <v>1.6256363636363635</v>
      </c>
      <c r="AB33" s="5">
        <f t="shared" si="6"/>
        <v>5.3645999999999994</v>
      </c>
      <c r="AC33" s="5"/>
      <c r="AD33" s="16">
        <v>26</v>
      </c>
      <c r="AE33" s="52">
        <v>2.7307999999999999</v>
      </c>
      <c r="AF33" s="57">
        <f t="shared" si="7"/>
        <v>0.11909677419354847</v>
      </c>
      <c r="AG33" s="57">
        <f t="shared" si="8"/>
        <v>0.88090322580645153</v>
      </c>
      <c r="AH33" s="57">
        <f t="shared" si="9"/>
        <v>1.6254761904761905</v>
      </c>
      <c r="AI33" s="5">
        <f t="shared" si="10"/>
        <v>2.7307999999999999</v>
      </c>
    </row>
    <row r="34" spans="17:35" x14ac:dyDescent="0.2">
      <c r="Q34" s="76">
        <f t="shared" si="0"/>
        <v>27</v>
      </c>
      <c r="R34" s="77">
        <f t="shared" si="1"/>
        <v>0.87630541871921175</v>
      </c>
      <c r="S34" s="77">
        <f t="shared" si="2"/>
        <v>1.6171818181818181</v>
      </c>
      <c r="W34" s="55">
        <v>27</v>
      </c>
      <c r="X34" s="62">
        <v>5.3366999999999996</v>
      </c>
      <c r="Y34" s="63">
        <f t="shared" si="3"/>
        <v>0.12369458128078825</v>
      </c>
      <c r="Z34" s="74">
        <f t="shared" si="4"/>
        <v>0.87630541871921175</v>
      </c>
      <c r="AA34" s="74">
        <f t="shared" si="5"/>
        <v>1.6171818181818181</v>
      </c>
      <c r="AB34" s="5">
        <f t="shared" si="6"/>
        <v>5.3366999999999996</v>
      </c>
      <c r="AC34" s="5"/>
      <c r="AD34" s="16">
        <v>27</v>
      </c>
      <c r="AE34" s="52">
        <v>2.7166000000000001</v>
      </c>
      <c r="AF34" s="57">
        <f t="shared" si="7"/>
        <v>0.12367741935483867</v>
      </c>
      <c r="AG34" s="57">
        <f t="shared" si="8"/>
        <v>0.87632258064516133</v>
      </c>
      <c r="AH34" s="57">
        <f t="shared" si="9"/>
        <v>1.6170238095238096</v>
      </c>
      <c r="AI34" s="5">
        <f t="shared" si="10"/>
        <v>2.7166000000000001</v>
      </c>
    </row>
    <row r="35" spans="17:35" x14ac:dyDescent="0.2">
      <c r="Q35" s="76">
        <f t="shared" si="0"/>
        <v>28</v>
      </c>
      <c r="R35" s="77">
        <f t="shared" si="1"/>
        <v>0.87172413793103443</v>
      </c>
      <c r="S35" s="77">
        <f t="shared" si="2"/>
        <v>1.6087272727272728</v>
      </c>
      <c r="W35" s="55">
        <v>28</v>
      </c>
      <c r="X35" s="62">
        <v>5.3087999999999997</v>
      </c>
      <c r="Y35" s="63">
        <f t="shared" si="3"/>
        <v>0.12827586206896557</v>
      </c>
      <c r="Z35" s="74">
        <f t="shared" si="4"/>
        <v>0.87172413793103443</v>
      </c>
      <c r="AA35" s="74">
        <f t="shared" si="5"/>
        <v>1.6087272727272728</v>
      </c>
      <c r="AB35" s="5">
        <f t="shared" si="6"/>
        <v>5.3087999999999997</v>
      </c>
      <c r="AC35" s="5"/>
      <c r="AD35" s="16">
        <v>28</v>
      </c>
      <c r="AE35" s="52">
        <v>2.7023999999999999</v>
      </c>
      <c r="AF35" s="57">
        <f t="shared" si="7"/>
        <v>0.12825806451612909</v>
      </c>
      <c r="AG35" s="57">
        <f t="shared" si="8"/>
        <v>0.87174193548387091</v>
      </c>
      <c r="AH35" s="57">
        <f t="shared" si="9"/>
        <v>1.6085714285714285</v>
      </c>
      <c r="AI35" s="5">
        <f t="shared" si="10"/>
        <v>2.7023999999999999</v>
      </c>
    </row>
    <row r="36" spans="17:35" x14ac:dyDescent="0.2">
      <c r="Q36" s="76">
        <f t="shared" si="0"/>
        <v>29</v>
      </c>
      <c r="R36" s="77">
        <f t="shared" si="1"/>
        <v>0.8671428571428571</v>
      </c>
      <c r="S36" s="77">
        <f t="shared" si="2"/>
        <v>1.6002727272727273</v>
      </c>
      <c r="W36" s="55">
        <v>29</v>
      </c>
      <c r="X36" s="62">
        <v>5.2808999999999999</v>
      </c>
      <c r="Y36" s="63">
        <f t="shared" si="3"/>
        <v>0.1328571428571429</v>
      </c>
      <c r="Z36" s="74">
        <f t="shared" si="4"/>
        <v>0.8671428571428571</v>
      </c>
      <c r="AA36" s="74">
        <f t="shared" si="5"/>
        <v>1.6002727272727273</v>
      </c>
      <c r="AB36" s="5">
        <f t="shared" si="6"/>
        <v>5.2808999999999999</v>
      </c>
      <c r="AC36" s="5"/>
      <c r="AD36" s="16">
        <v>29</v>
      </c>
      <c r="AE36" s="52">
        <v>2.6882000000000001</v>
      </c>
      <c r="AF36" s="57">
        <f t="shared" si="7"/>
        <v>0.13283870967741929</v>
      </c>
      <c r="AG36" s="57">
        <f t="shared" si="8"/>
        <v>0.86716129032258071</v>
      </c>
      <c r="AH36" s="57">
        <f t="shared" si="9"/>
        <v>1.6001190476190477</v>
      </c>
      <c r="AI36" s="5">
        <f t="shared" si="10"/>
        <v>2.6882000000000001</v>
      </c>
    </row>
    <row r="37" spans="17:35" x14ac:dyDescent="0.2">
      <c r="Q37" s="76">
        <f t="shared" si="0"/>
        <v>30</v>
      </c>
      <c r="R37" s="77">
        <f t="shared" si="1"/>
        <v>0.86256157635467989</v>
      </c>
      <c r="S37" s="77">
        <f t="shared" si="2"/>
        <v>1.591818181818182</v>
      </c>
      <c r="W37" s="55">
        <v>30</v>
      </c>
      <c r="X37" s="62">
        <v>5.2530000000000001</v>
      </c>
      <c r="Y37" s="63">
        <f t="shared" si="3"/>
        <v>0.13743842364532011</v>
      </c>
      <c r="Z37" s="74">
        <f t="shared" si="4"/>
        <v>0.86256157635467989</v>
      </c>
      <c r="AA37" s="74">
        <f t="shared" si="5"/>
        <v>1.591818181818182</v>
      </c>
      <c r="AB37" s="5">
        <f t="shared" si="6"/>
        <v>5.2530000000000001</v>
      </c>
      <c r="AC37" s="5"/>
      <c r="AD37" s="16">
        <v>30</v>
      </c>
      <c r="AE37" s="52">
        <v>2.6739999999999999</v>
      </c>
      <c r="AF37" s="57">
        <f t="shared" si="7"/>
        <v>0.13741935483870971</v>
      </c>
      <c r="AG37" s="57">
        <f t="shared" si="8"/>
        <v>0.86258064516129029</v>
      </c>
      <c r="AH37" s="57">
        <f t="shared" si="9"/>
        <v>1.5916666666666668</v>
      </c>
      <c r="AI37" s="5">
        <f t="shared" si="10"/>
        <v>2.6739999999999999</v>
      </c>
    </row>
    <row r="38" spans="17:35" x14ac:dyDescent="0.2">
      <c r="Q38" s="76">
        <f t="shared" si="0"/>
        <v>31</v>
      </c>
      <c r="R38" s="77">
        <f t="shared" si="1"/>
        <v>0.85798029556650235</v>
      </c>
      <c r="S38" s="77">
        <f t="shared" si="2"/>
        <v>1.5833636363636363</v>
      </c>
      <c r="W38" s="55">
        <v>31</v>
      </c>
      <c r="X38" s="62">
        <v>5.2250999999999994</v>
      </c>
      <c r="Y38" s="63">
        <f t="shared" si="3"/>
        <v>0.14201970443349765</v>
      </c>
      <c r="Z38" s="74">
        <f t="shared" si="4"/>
        <v>0.85798029556650235</v>
      </c>
      <c r="AA38" s="74">
        <f t="shared" si="5"/>
        <v>1.5833636363636363</v>
      </c>
      <c r="AB38" s="5">
        <f t="shared" si="6"/>
        <v>5.2250999999999994</v>
      </c>
      <c r="AC38" s="5"/>
      <c r="AD38" s="16">
        <v>31</v>
      </c>
      <c r="AE38" s="52">
        <v>2.6598000000000002</v>
      </c>
      <c r="AF38" s="57">
        <f t="shared" si="7"/>
        <v>0.14200000000000002</v>
      </c>
      <c r="AG38" s="57">
        <f t="shared" si="8"/>
        <v>0.85799999999999998</v>
      </c>
      <c r="AH38" s="57">
        <f t="shared" si="9"/>
        <v>1.5832142857142859</v>
      </c>
      <c r="AI38" s="5">
        <f t="shared" si="10"/>
        <v>2.6598000000000002</v>
      </c>
    </row>
    <row r="39" spans="17:35" x14ac:dyDescent="0.2">
      <c r="Q39" s="76">
        <f t="shared" si="0"/>
        <v>32</v>
      </c>
      <c r="R39" s="77">
        <f t="shared" si="1"/>
        <v>0.85339901477832503</v>
      </c>
      <c r="S39" s="77">
        <f t="shared" si="2"/>
        <v>1.5749090909090908</v>
      </c>
      <c r="W39" s="16">
        <v>32</v>
      </c>
      <c r="X39" s="52">
        <v>5.1971999999999996</v>
      </c>
      <c r="Y39" s="57">
        <f t="shared" si="3"/>
        <v>0.14660098522167497</v>
      </c>
      <c r="Z39" s="74">
        <f t="shared" si="4"/>
        <v>0.85339901477832503</v>
      </c>
      <c r="AA39" s="74">
        <f t="shared" si="5"/>
        <v>1.5749090909090908</v>
      </c>
      <c r="AB39" s="5">
        <f t="shared" si="6"/>
        <v>5.1971999999999996</v>
      </c>
      <c r="AC39" s="5"/>
      <c r="AD39" s="16">
        <v>32</v>
      </c>
      <c r="AE39" s="52">
        <v>2.6456</v>
      </c>
      <c r="AF39" s="57">
        <f t="shared" si="7"/>
        <v>0.14658064516129032</v>
      </c>
      <c r="AG39" s="57">
        <f t="shared" si="8"/>
        <v>0.85341935483870968</v>
      </c>
      <c r="AH39" s="57">
        <f t="shared" si="9"/>
        <v>1.5747619047619048</v>
      </c>
      <c r="AI39" s="5">
        <f t="shared" si="10"/>
        <v>2.6456</v>
      </c>
    </row>
    <row r="40" spans="17:35" x14ac:dyDescent="0.2">
      <c r="Q40" s="76">
        <f t="shared" si="0"/>
        <v>33</v>
      </c>
      <c r="R40" s="77">
        <f t="shared" si="1"/>
        <v>0.84881773399014782</v>
      </c>
      <c r="S40" s="77">
        <f t="shared" si="2"/>
        <v>1.5664545454545455</v>
      </c>
      <c r="W40" s="16">
        <v>33</v>
      </c>
      <c r="X40" s="52">
        <v>5.1692999999999998</v>
      </c>
      <c r="Y40" s="57">
        <f t="shared" si="3"/>
        <v>0.15118226600985218</v>
      </c>
      <c r="Z40" s="74">
        <f t="shared" si="4"/>
        <v>0.84881773399014782</v>
      </c>
      <c r="AA40" s="74">
        <f t="shared" si="5"/>
        <v>1.5664545454545455</v>
      </c>
      <c r="AB40" s="5">
        <f t="shared" si="6"/>
        <v>5.1692999999999998</v>
      </c>
      <c r="AC40" s="5"/>
      <c r="AD40" s="16">
        <v>33</v>
      </c>
      <c r="AE40" s="52">
        <v>2.6314000000000002</v>
      </c>
      <c r="AF40" s="57">
        <f t="shared" si="7"/>
        <v>0.15116129032258063</v>
      </c>
      <c r="AG40" s="57">
        <f t="shared" si="8"/>
        <v>0.84883870967741937</v>
      </c>
      <c r="AH40" s="57">
        <f t="shared" si="9"/>
        <v>1.5663095238095239</v>
      </c>
      <c r="AI40" s="5">
        <f t="shared" si="10"/>
        <v>2.6314000000000002</v>
      </c>
    </row>
    <row r="41" spans="17:35" x14ac:dyDescent="0.2">
      <c r="Q41" s="76">
        <f t="shared" si="0"/>
        <v>34</v>
      </c>
      <c r="R41" s="77">
        <f t="shared" si="1"/>
        <v>0.84423645320197049</v>
      </c>
      <c r="S41" s="77">
        <f t="shared" si="2"/>
        <v>1.5580000000000001</v>
      </c>
      <c r="W41" s="16">
        <v>34</v>
      </c>
      <c r="X41" s="52">
        <v>5.1414</v>
      </c>
      <c r="Y41" s="57">
        <f t="shared" si="3"/>
        <v>0.15576354679802951</v>
      </c>
      <c r="Z41" s="74">
        <f t="shared" si="4"/>
        <v>0.84423645320197049</v>
      </c>
      <c r="AA41" s="74">
        <f t="shared" si="5"/>
        <v>1.5580000000000001</v>
      </c>
      <c r="AB41" s="5">
        <f t="shared" si="6"/>
        <v>5.1414</v>
      </c>
      <c r="AC41" s="5"/>
      <c r="AD41" s="16">
        <v>34</v>
      </c>
      <c r="AE41" s="52">
        <v>2.6172</v>
      </c>
      <c r="AF41" s="57">
        <f t="shared" si="7"/>
        <v>0.15574193548387105</v>
      </c>
      <c r="AG41" s="57">
        <f t="shared" si="8"/>
        <v>0.84425806451612895</v>
      </c>
      <c r="AH41" s="57">
        <f t="shared" si="9"/>
        <v>1.5578571428571428</v>
      </c>
      <c r="AI41" s="5">
        <f t="shared" si="10"/>
        <v>2.6172</v>
      </c>
    </row>
    <row r="42" spans="17:35" x14ac:dyDescent="0.2">
      <c r="Q42" s="76">
        <f t="shared" si="0"/>
        <v>35</v>
      </c>
      <c r="R42" s="77">
        <f t="shared" si="1"/>
        <v>0.83965517241379317</v>
      </c>
      <c r="S42" s="77">
        <f t="shared" si="2"/>
        <v>1.5495454545454548</v>
      </c>
      <c r="W42" s="16">
        <v>35</v>
      </c>
      <c r="X42" s="52">
        <v>5.1135000000000002</v>
      </c>
      <c r="Y42" s="57">
        <f t="shared" si="3"/>
        <v>0.16034482758620683</v>
      </c>
      <c r="Z42" s="74">
        <f t="shared" si="4"/>
        <v>0.83965517241379317</v>
      </c>
      <c r="AA42" s="74">
        <f t="shared" si="5"/>
        <v>1.5495454545454548</v>
      </c>
      <c r="AB42" s="5">
        <f t="shared" si="6"/>
        <v>5.1135000000000002</v>
      </c>
      <c r="AC42" s="5"/>
      <c r="AD42" s="16">
        <v>35</v>
      </c>
      <c r="AE42" s="52">
        <v>2.6030000000000002</v>
      </c>
      <c r="AF42" s="57">
        <f t="shared" si="7"/>
        <v>0.16032258064516125</v>
      </c>
      <c r="AG42" s="57">
        <f t="shared" si="8"/>
        <v>0.83967741935483875</v>
      </c>
      <c r="AH42" s="57">
        <f t="shared" si="9"/>
        <v>1.5494047619047622</v>
      </c>
      <c r="AI42" s="5">
        <f t="shared" si="10"/>
        <v>2.6030000000000002</v>
      </c>
    </row>
    <row r="43" spans="17:35" x14ac:dyDescent="0.2">
      <c r="Q43" s="76">
        <f t="shared" si="0"/>
        <v>36</v>
      </c>
      <c r="R43" s="77">
        <f t="shared" si="1"/>
        <v>0.83507389162561574</v>
      </c>
      <c r="S43" s="77">
        <f t="shared" si="2"/>
        <v>1.5410909090909091</v>
      </c>
      <c r="W43" s="16">
        <v>36</v>
      </c>
      <c r="X43" s="52">
        <v>5.0855999999999995</v>
      </c>
      <c r="Y43" s="57">
        <f t="shared" si="3"/>
        <v>0.16492610837438426</v>
      </c>
      <c r="Z43" s="74">
        <f t="shared" si="4"/>
        <v>0.83507389162561574</v>
      </c>
      <c r="AA43" s="74">
        <f t="shared" si="5"/>
        <v>1.5410909090909091</v>
      </c>
      <c r="AB43" s="5">
        <f t="shared" si="6"/>
        <v>5.0855999999999995</v>
      </c>
      <c r="AC43" s="5"/>
      <c r="AD43" s="16">
        <v>36</v>
      </c>
      <c r="AE43" s="52">
        <v>2.5888</v>
      </c>
      <c r="AF43" s="57">
        <f t="shared" si="7"/>
        <v>0.16490322580645167</v>
      </c>
      <c r="AG43" s="57">
        <f t="shared" si="8"/>
        <v>0.83509677419354833</v>
      </c>
      <c r="AH43" s="57">
        <f t="shared" si="9"/>
        <v>1.5409523809523811</v>
      </c>
      <c r="AI43" s="5">
        <f t="shared" si="10"/>
        <v>2.5888</v>
      </c>
    </row>
    <row r="44" spans="17:35" x14ac:dyDescent="0.2">
      <c r="Q44" s="76">
        <f t="shared" si="0"/>
        <v>37</v>
      </c>
      <c r="R44" s="77">
        <f t="shared" si="1"/>
        <v>0.83049261083743842</v>
      </c>
      <c r="S44" s="77">
        <f t="shared" si="2"/>
        <v>1.5326363636363636</v>
      </c>
      <c r="W44" s="16">
        <v>37</v>
      </c>
      <c r="X44" s="52">
        <v>5.0576999999999996</v>
      </c>
      <c r="Y44" s="57">
        <f t="shared" si="3"/>
        <v>0.16950738916256158</v>
      </c>
      <c r="Z44" s="74">
        <f t="shared" si="4"/>
        <v>0.83049261083743842</v>
      </c>
      <c r="AA44" s="74">
        <f t="shared" si="5"/>
        <v>1.5326363636363636</v>
      </c>
      <c r="AB44" s="5">
        <f t="shared" si="6"/>
        <v>5.0576999999999996</v>
      </c>
      <c r="AC44" s="5"/>
      <c r="AD44" s="16">
        <v>37</v>
      </c>
      <c r="AE44" s="52">
        <v>2.5746000000000002</v>
      </c>
      <c r="AF44" s="57">
        <f t="shared" si="7"/>
        <v>0.16948387096774187</v>
      </c>
      <c r="AG44" s="57">
        <f t="shared" si="8"/>
        <v>0.83051612903225813</v>
      </c>
      <c r="AH44" s="57">
        <f t="shared" si="9"/>
        <v>1.5325000000000002</v>
      </c>
      <c r="AI44" s="5">
        <f t="shared" si="10"/>
        <v>2.5746000000000002</v>
      </c>
    </row>
    <row r="45" spans="17:35" x14ac:dyDescent="0.2">
      <c r="Q45" s="76">
        <f t="shared" si="0"/>
        <v>38</v>
      </c>
      <c r="R45" s="77">
        <f t="shared" si="1"/>
        <v>0.82591133004926109</v>
      </c>
      <c r="S45" s="77">
        <f t="shared" si="2"/>
        <v>1.5241818181818183</v>
      </c>
      <c r="W45" s="16">
        <v>38</v>
      </c>
      <c r="X45" s="52">
        <v>5.0297999999999998</v>
      </c>
      <c r="Y45" s="57">
        <f t="shared" si="3"/>
        <v>0.17408866995073891</v>
      </c>
      <c r="Z45" s="74">
        <f t="shared" si="4"/>
        <v>0.82591133004926109</v>
      </c>
      <c r="AA45" s="74">
        <f t="shared" si="5"/>
        <v>1.5241818181818183</v>
      </c>
      <c r="AB45" s="5">
        <f t="shared" si="6"/>
        <v>5.0297999999999998</v>
      </c>
      <c r="AC45" s="5"/>
      <c r="AD45" s="16">
        <v>38</v>
      </c>
      <c r="AE45" s="52">
        <v>2.5604</v>
      </c>
      <c r="AF45" s="57">
        <f t="shared" si="7"/>
        <v>0.17406451612903229</v>
      </c>
      <c r="AG45" s="57">
        <f t="shared" si="8"/>
        <v>0.82593548387096771</v>
      </c>
      <c r="AH45" s="57">
        <f t="shared" si="9"/>
        <v>1.5240476190476191</v>
      </c>
      <c r="AI45" s="5">
        <f t="shared" si="10"/>
        <v>2.5604</v>
      </c>
    </row>
    <row r="46" spans="17:35" x14ac:dyDescent="0.2">
      <c r="Q46" s="76">
        <f t="shared" si="0"/>
        <v>39</v>
      </c>
      <c r="R46" s="77">
        <f t="shared" si="1"/>
        <v>0.82133004926108377</v>
      </c>
      <c r="S46" s="77">
        <f t="shared" si="2"/>
        <v>1.5157272727272728</v>
      </c>
      <c r="W46" s="16">
        <v>39</v>
      </c>
      <c r="X46" s="52">
        <v>5.0019</v>
      </c>
      <c r="Y46" s="57">
        <f t="shared" si="3"/>
        <v>0.17866995073891623</v>
      </c>
      <c r="Z46" s="74">
        <f t="shared" si="4"/>
        <v>0.82133004926108377</v>
      </c>
      <c r="AA46" s="74">
        <f t="shared" si="5"/>
        <v>1.5157272727272728</v>
      </c>
      <c r="AB46" s="5">
        <f t="shared" si="6"/>
        <v>5.0019</v>
      </c>
      <c r="AC46" s="5"/>
      <c r="AD46" s="16">
        <v>39</v>
      </c>
      <c r="AE46" s="52">
        <v>2.5461999999999998</v>
      </c>
      <c r="AF46" s="57">
        <f t="shared" si="7"/>
        <v>0.17864516129032271</v>
      </c>
      <c r="AG46" s="57">
        <f t="shared" si="8"/>
        <v>0.82135483870967729</v>
      </c>
      <c r="AH46" s="57">
        <f t="shared" si="9"/>
        <v>1.515595238095238</v>
      </c>
      <c r="AI46" s="5">
        <f t="shared" si="10"/>
        <v>2.5461999999999998</v>
      </c>
    </row>
    <row r="47" spans="17:35" x14ac:dyDescent="0.2">
      <c r="Q47" s="76">
        <f t="shared" si="0"/>
        <v>40</v>
      </c>
      <c r="R47" s="77">
        <f t="shared" si="1"/>
        <v>0.81674876847290645</v>
      </c>
      <c r="S47" s="77">
        <f t="shared" si="2"/>
        <v>1.5072727272727273</v>
      </c>
      <c r="W47" s="16">
        <v>40</v>
      </c>
      <c r="X47" s="52">
        <v>4.9740000000000002</v>
      </c>
      <c r="Y47" s="57">
        <f t="shared" si="3"/>
        <v>0.18325123152709355</v>
      </c>
      <c r="Z47" s="74">
        <f t="shared" si="4"/>
        <v>0.81674876847290645</v>
      </c>
      <c r="AA47" s="74">
        <f t="shared" si="5"/>
        <v>1.5072727272727273</v>
      </c>
      <c r="AB47" s="5">
        <f t="shared" si="6"/>
        <v>4.9740000000000002</v>
      </c>
      <c r="AC47" s="5"/>
      <c r="AD47" s="16">
        <v>40</v>
      </c>
      <c r="AE47" s="52">
        <v>2.532</v>
      </c>
      <c r="AF47" s="57">
        <f t="shared" si="7"/>
        <v>0.1832258064516129</v>
      </c>
      <c r="AG47" s="57">
        <f t="shared" si="8"/>
        <v>0.8167741935483871</v>
      </c>
      <c r="AH47" s="57">
        <f t="shared" si="9"/>
        <v>1.5071428571428571</v>
      </c>
      <c r="AI47" s="5">
        <f t="shared" si="10"/>
        <v>2.532</v>
      </c>
    </row>
    <row r="48" spans="17:35" x14ac:dyDescent="0.2">
      <c r="Q48" s="76">
        <f t="shared" si="0"/>
        <v>41</v>
      </c>
      <c r="R48" s="77">
        <f t="shared" si="1"/>
        <v>0.81216748768472902</v>
      </c>
      <c r="S48" s="77">
        <f t="shared" si="2"/>
        <v>1.4988181818181818</v>
      </c>
      <c r="W48" s="16">
        <v>41</v>
      </c>
      <c r="X48" s="52">
        <v>4.9460999999999995</v>
      </c>
      <c r="Y48" s="57">
        <f t="shared" si="3"/>
        <v>0.18783251231527098</v>
      </c>
      <c r="Z48" s="74">
        <f t="shared" si="4"/>
        <v>0.81216748768472902</v>
      </c>
      <c r="AA48" s="74">
        <f t="shared" si="5"/>
        <v>1.4988181818181818</v>
      </c>
      <c r="AB48" s="5">
        <f t="shared" si="6"/>
        <v>4.9460999999999995</v>
      </c>
      <c r="AC48" s="5"/>
      <c r="AD48" s="16">
        <v>41</v>
      </c>
      <c r="AE48" s="52">
        <v>2.5178000000000003</v>
      </c>
      <c r="AF48" s="57">
        <f t="shared" si="7"/>
        <v>0.18780645161290321</v>
      </c>
      <c r="AG48" s="57">
        <f t="shared" si="8"/>
        <v>0.81219354838709679</v>
      </c>
      <c r="AH48" s="57">
        <f t="shared" si="9"/>
        <v>1.4986904761904765</v>
      </c>
      <c r="AI48" s="5">
        <f t="shared" si="10"/>
        <v>2.5178000000000003</v>
      </c>
    </row>
    <row r="49" spans="17:35" x14ac:dyDescent="0.2">
      <c r="Q49" s="76">
        <f t="shared" si="0"/>
        <v>42</v>
      </c>
      <c r="R49" s="77">
        <f t="shared" si="1"/>
        <v>0.80758620689655169</v>
      </c>
      <c r="S49" s="77">
        <f t="shared" si="2"/>
        <v>1.4903636363636363</v>
      </c>
      <c r="W49" s="16">
        <v>42</v>
      </c>
      <c r="X49" s="52">
        <v>4.9181999999999997</v>
      </c>
      <c r="Y49" s="57">
        <f t="shared" si="3"/>
        <v>0.19241379310344831</v>
      </c>
      <c r="Z49" s="74">
        <f t="shared" si="4"/>
        <v>0.80758620689655169</v>
      </c>
      <c r="AA49" s="74">
        <f t="shared" si="5"/>
        <v>1.4903636363636363</v>
      </c>
      <c r="AB49" s="5">
        <f t="shared" si="6"/>
        <v>4.9181999999999997</v>
      </c>
      <c r="AC49" s="5"/>
      <c r="AD49" s="16">
        <v>42</v>
      </c>
      <c r="AE49" s="52">
        <v>2.5036</v>
      </c>
      <c r="AF49" s="57">
        <f t="shared" si="7"/>
        <v>0.19238709677419352</v>
      </c>
      <c r="AG49" s="57">
        <f t="shared" si="8"/>
        <v>0.80761290322580648</v>
      </c>
      <c r="AH49" s="57">
        <f t="shared" si="9"/>
        <v>1.4902380952380954</v>
      </c>
      <c r="AI49" s="5">
        <f t="shared" si="10"/>
        <v>2.5036</v>
      </c>
    </row>
    <row r="50" spans="17:35" x14ac:dyDescent="0.2">
      <c r="Q50" s="76">
        <f t="shared" si="0"/>
        <v>43</v>
      </c>
      <c r="R50" s="77">
        <f t="shared" si="1"/>
        <v>0.80300492610837437</v>
      </c>
      <c r="S50" s="77">
        <f t="shared" si="2"/>
        <v>1.4819090909090908</v>
      </c>
      <c r="W50" s="16">
        <v>43</v>
      </c>
      <c r="X50" s="52">
        <v>4.8902999999999999</v>
      </c>
      <c r="Y50" s="57">
        <f t="shared" si="3"/>
        <v>0.19699507389162563</v>
      </c>
      <c r="Z50" s="74">
        <f t="shared" si="4"/>
        <v>0.80300492610837437</v>
      </c>
      <c r="AA50" s="74">
        <f t="shared" si="5"/>
        <v>1.4819090909090908</v>
      </c>
      <c r="AB50" s="5">
        <f t="shared" si="6"/>
        <v>4.8902999999999999</v>
      </c>
      <c r="AC50" s="5"/>
      <c r="AD50" s="16">
        <v>43</v>
      </c>
      <c r="AE50" s="52">
        <v>2.4893999999999998</v>
      </c>
      <c r="AF50" s="57">
        <f t="shared" si="7"/>
        <v>0.19696774193548394</v>
      </c>
      <c r="AG50" s="57">
        <f t="shared" si="8"/>
        <v>0.80303225806451606</v>
      </c>
      <c r="AH50" s="57">
        <f t="shared" si="9"/>
        <v>1.4817857142857143</v>
      </c>
      <c r="AI50" s="5">
        <f t="shared" si="10"/>
        <v>2.4893999999999998</v>
      </c>
    </row>
    <row r="51" spans="17:35" x14ac:dyDescent="0.2">
      <c r="Q51" s="76">
        <f t="shared" si="0"/>
        <v>44</v>
      </c>
      <c r="R51" s="77">
        <f t="shared" si="1"/>
        <v>0.79842364532019705</v>
      </c>
      <c r="S51" s="77">
        <f t="shared" si="2"/>
        <v>1.4734545454545456</v>
      </c>
      <c r="W51" s="16">
        <v>44</v>
      </c>
      <c r="X51" s="52">
        <v>4.8624000000000001</v>
      </c>
      <c r="Y51" s="57">
        <f t="shared" si="3"/>
        <v>0.20157635467980295</v>
      </c>
      <c r="Z51" s="74">
        <f t="shared" si="4"/>
        <v>0.79842364532019705</v>
      </c>
      <c r="AA51" s="74">
        <f t="shared" si="5"/>
        <v>1.4734545454545456</v>
      </c>
      <c r="AB51" s="5">
        <f t="shared" si="6"/>
        <v>4.8624000000000001</v>
      </c>
      <c r="AC51" s="5"/>
      <c r="AD51" s="16">
        <v>44</v>
      </c>
      <c r="AE51" s="52">
        <v>2.4752000000000001</v>
      </c>
      <c r="AF51" s="57">
        <f t="shared" si="7"/>
        <v>0.20154838709677414</v>
      </c>
      <c r="AG51" s="57">
        <f t="shared" si="8"/>
        <v>0.79845161290322586</v>
      </c>
      <c r="AH51" s="57">
        <f t="shared" si="9"/>
        <v>1.4733333333333334</v>
      </c>
      <c r="AI51" s="5">
        <f t="shared" si="10"/>
        <v>2.4752000000000001</v>
      </c>
    </row>
    <row r="52" spans="17:35" x14ac:dyDescent="0.2">
      <c r="Q52" s="76">
        <f t="shared" si="0"/>
        <v>45</v>
      </c>
      <c r="R52" s="77">
        <f t="shared" si="1"/>
        <v>0.79384236453201973</v>
      </c>
      <c r="S52" s="77">
        <f t="shared" si="2"/>
        <v>1.4650000000000001</v>
      </c>
      <c r="W52" s="16">
        <v>45</v>
      </c>
      <c r="X52" s="52">
        <v>4.8345000000000002</v>
      </c>
      <c r="Y52" s="57">
        <f t="shared" si="3"/>
        <v>0.20615763546798027</v>
      </c>
      <c r="Z52" s="74">
        <f t="shared" si="4"/>
        <v>0.79384236453201973</v>
      </c>
      <c r="AA52" s="74">
        <f t="shared" si="5"/>
        <v>1.4650000000000001</v>
      </c>
      <c r="AB52" s="5">
        <f t="shared" si="6"/>
        <v>4.8345000000000002</v>
      </c>
      <c r="AC52" s="5"/>
      <c r="AD52" s="16">
        <v>45</v>
      </c>
      <c r="AE52" s="52">
        <v>2.4610000000000003</v>
      </c>
      <c r="AF52" s="57">
        <f t="shared" si="7"/>
        <v>0.20612903225806445</v>
      </c>
      <c r="AG52" s="57">
        <f t="shared" si="8"/>
        <v>0.79387096774193555</v>
      </c>
      <c r="AH52" s="57">
        <f t="shared" si="9"/>
        <v>1.4648809523809525</v>
      </c>
      <c r="AI52" s="5">
        <f t="shared" si="10"/>
        <v>2.4610000000000003</v>
      </c>
    </row>
    <row r="53" spans="17:35" x14ac:dyDescent="0.2">
      <c r="Q53" s="76">
        <f t="shared" si="0"/>
        <v>46</v>
      </c>
      <c r="R53" s="77">
        <f t="shared" si="1"/>
        <v>0.7892610837438423</v>
      </c>
      <c r="S53" s="77">
        <f t="shared" si="2"/>
        <v>1.4565454545454546</v>
      </c>
      <c r="W53" s="16">
        <v>46</v>
      </c>
      <c r="X53" s="52">
        <v>4.8065999999999995</v>
      </c>
      <c r="Y53" s="57">
        <f t="shared" si="3"/>
        <v>0.2107389162561577</v>
      </c>
      <c r="Z53" s="74">
        <f t="shared" si="4"/>
        <v>0.7892610837438423</v>
      </c>
      <c r="AA53" s="74">
        <f t="shared" si="5"/>
        <v>1.4565454545454546</v>
      </c>
      <c r="AB53" s="5">
        <f t="shared" si="6"/>
        <v>4.8065999999999995</v>
      </c>
      <c r="AC53" s="5"/>
      <c r="AD53" s="16">
        <v>46</v>
      </c>
      <c r="AE53" s="52">
        <v>2.4468000000000001</v>
      </c>
      <c r="AF53" s="57">
        <f t="shared" si="7"/>
        <v>0.21070967741935487</v>
      </c>
      <c r="AG53" s="57">
        <f t="shared" si="8"/>
        <v>0.78929032258064513</v>
      </c>
      <c r="AH53" s="57">
        <f t="shared" si="9"/>
        <v>1.4564285714285716</v>
      </c>
      <c r="AI53" s="5">
        <f t="shared" si="10"/>
        <v>2.4468000000000001</v>
      </c>
    </row>
    <row r="54" spans="17:35" x14ac:dyDescent="0.2">
      <c r="Q54" s="76">
        <f t="shared" si="0"/>
        <v>47</v>
      </c>
      <c r="R54" s="77">
        <f t="shared" si="1"/>
        <v>0.78467980295566497</v>
      </c>
      <c r="S54" s="77">
        <f t="shared" si="2"/>
        <v>1.4480909090909091</v>
      </c>
      <c r="W54" s="16">
        <v>47</v>
      </c>
      <c r="X54" s="52">
        <v>4.7786999999999997</v>
      </c>
      <c r="Y54" s="57">
        <f t="shared" si="3"/>
        <v>0.21532019704433503</v>
      </c>
      <c r="Z54" s="74">
        <f t="shared" si="4"/>
        <v>0.78467980295566497</v>
      </c>
      <c r="AA54" s="74">
        <f t="shared" si="5"/>
        <v>1.4480909090909091</v>
      </c>
      <c r="AB54" s="5">
        <f t="shared" si="6"/>
        <v>4.7786999999999997</v>
      </c>
      <c r="AC54" s="5"/>
      <c r="AD54" s="16">
        <v>47</v>
      </c>
      <c r="AE54" s="52">
        <v>2.4325999999999999</v>
      </c>
      <c r="AF54" s="57">
        <f t="shared" si="7"/>
        <v>0.21529032258064518</v>
      </c>
      <c r="AG54" s="57">
        <f t="shared" si="8"/>
        <v>0.78470967741935482</v>
      </c>
      <c r="AH54" s="57">
        <f t="shared" si="9"/>
        <v>1.4479761904761905</v>
      </c>
      <c r="AI54" s="5">
        <f t="shared" si="10"/>
        <v>2.4325999999999999</v>
      </c>
    </row>
    <row r="55" spans="17:35" x14ac:dyDescent="0.2">
      <c r="Q55" s="76">
        <f t="shared" si="0"/>
        <v>48</v>
      </c>
      <c r="R55" s="77">
        <f t="shared" si="1"/>
        <v>0.78009852216748765</v>
      </c>
      <c r="S55" s="77">
        <f t="shared" si="2"/>
        <v>1.4396363636363636</v>
      </c>
      <c r="W55" s="16">
        <v>48</v>
      </c>
      <c r="X55" s="52">
        <v>4.7507999999999999</v>
      </c>
      <c r="Y55" s="57">
        <f t="shared" si="3"/>
        <v>0.21990147783251235</v>
      </c>
      <c r="Z55" s="74">
        <f t="shared" si="4"/>
        <v>0.78009852216748765</v>
      </c>
      <c r="AA55" s="74">
        <f t="shared" si="5"/>
        <v>1.4396363636363636</v>
      </c>
      <c r="AB55" s="5">
        <f t="shared" si="6"/>
        <v>4.7507999999999999</v>
      </c>
      <c r="AC55" s="5"/>
      <c r="AD55" s="16">
        <v>48</v>
      </c>
      <c r="AE55" s="52">
        <v>2.4184000000000001</v>
      </c>
      <c r="AF55" s="57">
        <f t="shared" si="7"/>
        <v>0.21987096774193549</v>
      </c>
      <c r="AG55" s="57">
        <f t="shared" si="8"/>
        <v>0.78012903225806451</v>
      </c>
      <c r="AH55" s="57">
        <f t="shared" si="9"/>
        <v>1.4395238095238096</v>
      </c>
      <c r="AI55" s="5">
        <f t="shared" si="10"/>
        <v>2.4184000000000001</v>
      </c>
    </row>
    <row r="56" spans="17:35" x14ac:dyDescent="0.2">
      <c r="Q56" s="76">
        <f t="shared" si="0"/>
        <v>49</v>
      </c>
      <c r="R56" s="77">
        <f t="shared" si="1"/>
        <v>0.77551724137931033</v>
      </c>
      <c r="S56" s="77">
        <f t="shared" si="2"/>
        <v>1.4311818181818183</v>
      </c>
      <c r="W56" s="16">
        <v>49</v>
      </c>
      <c r="X56" s="52">
        <v>4.7229000000000001</v>
      </c>
      <c r="Y56" s="57">
        <f t="shared" si="3"/>
        <v>0.22448275862068967</v>
      </c>
      <c r="Z56" s="74">
        <f t="shared" si="4"/>
        <v>0.77551724137931033</v>
      </c>
      <c r="AA56" s="74">
        <f t="shared" si="5"/>
        <v>1.4311818181818183</v>
      </c>
      <c r="AB56" s="5">
        <f t="shared" si="6"/>
        <v>4.7229000000000001</v>
      </c>
      <c r="AC56" s="5"/>
      <c r="AD56" s="16">
        <v>49</v>
      </c>
      <c r="AE56" s="52">
        <v>2.4041999999999999</v>
      </c>
      <c r="AF56" s="57">
        <f t="shared" si="7"/>
        <v>0.22445161290322591</v>
      </c>
      <c r="AG56" s="57">
        <f t="shared" si="8"/>
        <v>0.77554838709677409</v>
      </c>
      <c r="AH56" s="57">
        <f t="shared" si="9"/>
        <v>1.4310714285714285</v>
      </c>
      <c r="AI56" s="5">
        <f t="shared" si="10"/>
        <v>2.4041999999999999</v>
      </c>
    </row>
    <row r="57" spans="17:35" x14ac:dyDescent="0.2">
      <c r="Q57" s="76">
        <f t="shared" si="0"/>
        <v>50</v>
      </c>
      <c r="R57" s="77">
        <f t="shared" si="1"/>
        <v>0.77093596059113312</v>
      </c>
      <c r="S57" s="77">
        <f t="shared" si="2"/>
        <v>1.4227272727272728</v>
      </c>
      <c r="W57" s="16">
        <v>50</v>
      </c>
      <c r="X57" s="52">
        <v>4.6950000000000003</v>
      </c>
      <c r="Y57" s="57">
        <f t="shared" si="3"/>
        <v>0.22906403940886688</v>
      </c>
      <c r="Z57" s="74">
        <f t="shared" si="4"/>
        <v>0.77093596059113312</v>
      </c>
      <c r="AA57" s="74">
        <f t="shared" si="5"/>
        <v>1.4227272727272728</v>
      </c>
      <c r="AB57" s="5">
        <f t="shared" si="6"/>
        <v>4.6950000000000003</v>
      </c>
      <c r="AC57" s="5"/>
      <c r="AD57" s="16">
        <v>50</v>
      </c>
      <c r="AE57" s="52">
        <v>2.39</v>
      </c>
      <c r="AF57" s="57">
        <f t="shared" si="7"/>
        <v>0.2290322580645161</v>
      </c>
      <c r="AG57" s="57">
        <f t="shared" si="8"/>
        <v>0.7709677419354839</v>
      </c>
      <c r="AH57" s="57">
        <f t="shared" si="9"/>
        <v>1.4226190476190477</v>
      </c>
      <c r="AI57" s="5">
        <f t="shared" si="10"/>
        <v>2.39</v>
      </c>
    </row>
    <row r="58" spans="17:35" x14ac:dyDescent="0.2">
      <c r="Q58" s="76">
        <f t="shared" si="0"/>
        <v>51</v>
      </c>
      <c r="R58" s="77">
        <f t="shared" si="1"/>
        <v>0.76635467980295557</v>
      </c>
      <c r="S58" s="77">
        <f t="shared" si="2"/>
        <v>1.4142727272727271</v>
      </c>
      <c r="W58" s="16">
        <v>51</v>
      </c>
      <c r="X58" s="52">
        <v>4.6670999999999996</v>
      </c>
      <c r="Y58" s="57">
        <f t="shared" si="3"/>
        <v>0.23364532019704443</v>
      </c>
      <c r="Z58" s="74">
        <f t="shared" si="4"/>
        <v>0.76635467980295557</v>
      </c>
      <c r="AA58" s="74">
        <f t="shared" si="5"/>
        <v>1.4142727272727271</v>
      </c>
      <c r="AB58" s="5">
        <f t="shared" si="6"/>
        <v>4.6670999999999996</v>
      </c>
      <c r="AC58" s="5"/>
      <c r="AD58" s="16">
        <v>51</v>
      </c>
      <c r="AE58" s="52">
        <v>2.3757999999999999</v>
      </c>
      <c r="AF58" s="57">
        <f t="shared" si="7"/>
        <v>0.23361290322580652</v>
      </c>
      <c r="AG58" s="57">
        <f t="shared" si="8"/>
        <v>0.76638709677419348</v>
      </c>
      <c r="AH58" s="57">
        <f t="shared" si="9"/>
        <v>1.4141666666666666</v>
      </c>
      <c r="AI58" s="5">
        <f t="shared" si="10"/>
        <v>2.3757999999999999</v>
      </c>
    </row>
    <row r="59" spans="17:35" x14ac:dyDescent="0.2">
      <c r="Q59" s="76">
        <f t="shared" si="0"/>
        <v>52</v>
      </c>
      <c r="R59" s="77">
        <f t="shared" si="1"/>
        <v>0.76177339901477825</v>
      </c>
      <c r="S59" s="77">
        <f t="shared" si="2"/>
        <v>1.4058181818181819</v>
      </c>
      <c r="W59" s="16">
        <v>52</v>
      </c>
      <c r="X59" s="52">
        <v>4.6391999999999998</v>
      </c>
      <c r="Y59" s="57">
        <f t="shared" si="3"/>
        <v>0.23822660098522175</v>
      </c>
      <c r="Z59" s="74">
        <f t="shared" si="4"/>
        <v>0.76177339901477825</v>
      </c>
      <c r="AA59" s="74">
        <f t="shared" si="5"/>
        <v>1.4058181818181819</v>
      </c>
      <c r="AB59" s="5">
        <f t="shared" si="6"/>
        <v>4.6391999999999998</v>
      </c>
      <c r="AC59" s="5"/>
      <c r="AD59" s="16">
        <v>52</v>
      </c>
      <c r="AE59" s="52">
        <v>2.3616000000000001</v>
      </c>
      <c r="AF59" s="57">
        <f t="shared" si="7"/>
        <v>0.23819354838709672</v>
      </c>
      <c r="AG59" s="57">
        <f t="shared" si="8"/>
        <v>0.76180645161290328</v>
      </c>
      <c r="AH59" s="57">
        <f t="shared" si="9"/>
        <v>1.4057142857142859</v>
      </c>
      <c r="AI59" s="5">
        <f t="shared" si="10"/>
        <v>2.3616000000000001</v>
      </c>
    </row>
    <row r="60" spans="17:35" x14ac:dyDescent="0.2">
      <c r="Q60" s="76">
        <f t="shared" si="0"/>
        <v>53</v>
      </c>
      <c r="R60" s="77">
        <f t="shared" si="1"/>
        <v>0.75719211822660104</v>
      </c>
      <c r="S60" s="77">
        <f t="shared" si="2"/>
        <v>1.3973636363636364</v>
      </c>
      <c r="W60" s="16">
        <v>53</v>
      </c>
      <c r="X60" s="52">
        <v>4.6113</v>
      </c>
      <c r="Y60" s="57">
        <f t="shared" si="3"/>
        <v>0.24280788177339896</v>
      </c>
      <c r="Z60" s="74">
        <f t="shared" si="4"/>
        <v>0.75719211822660104</v>
      </c>
      <c r="AA60" s="74">
        <f t="shared" si="5"/>
        <v>1.3973636363636364</v>
      </c>
      <c r="AB60" s="5">
        <f t="shared" si="6"/>
        <v>4.6113</v>
      </c>
      <c r="AC60" s="5"/>
      <c r="AD60" s="16">
        <v>53</v>
      </c>
      <c r="AE60" s="52">
        <v>2.3473999999999999</v>
      </c>
      <c r="AF60" s="57">
        <f t="shared" si="7"/>
        <v>0.24277419354838714</v>
      </c>
      <c r="AG60" s="57">
        <f t="shared" si="8"/>
        <v>0.75722580645161286</v>
      </c>
      <c r="AH60" s="57">
        <f t="shared" si="9"/>
        <v>1.3972619047619048</v>
      </c>
      <c r="AI60" s="5">
        <f t="shared" si="10"/>
        <v>2.3473999999999999</v>
      </c>
    </row>
    <row r="61" spans="17:35" x14ac:dyDescent="0.2">
      <c r="Q61" s="76">
        <f t="shared" si="0"/>
        <v>54</v>
      </c>
      <c r="R61" s="77">
        <f t="shared" si="1"/>
        <v>0.7526108374384235</v>
      </c>
      <c r="S61" s="77">
        <f t="shared" si="2"/>
        <v>1.3889090909090906</v>
      </c>
      <c r="W61" s="16">
        <v>54</v>
      </c>
      <c r="X61" s="52">
        <v>4.5833999999999993</v>
      </c>
      <c r="Y61" s="57">
        <f t="shared" si="3"/>
        <v>0.2473891625615765</v>
      </c>
      <c r="Z61" s="74">
        <f t="shared" si="4"/>
        <v>0.7526108374384235</v>
      </c>
      <c r="AA61" s="74">
        <f t="shared" si="5"/>
        <v>1.3889090909090906</v>
      </c>
      <c r="AB61" s="5">
        <f t="shared" si="6"/>
        <v>4.5833999999999993</v>
      </c>
      <c r="AC61" s="5"/>
      <c r="AD61" s="16">
        <v>54</v>
      </c>
      <c r="AE61" s="52">
        <v>2.3332000000000002</v>
      </c>
      <c r="AF61" s="57">
        <f t="shared" si="7"/>
        <v>0.24735483870967734</v>
      </c>
      <c r="AG61" s="57">
        <f t="shared" si="8"/>
        <v>0.75264516129032266</v>
      </c>
      <c r="AH61" s="57">
        <f t="shared" si="9"/>
        <v>1.3888095238095239</v>
      </c>
      <c r="AI61" s="5">
        <f t="shared" si="10"/>
        <v>2.3332000000000002</v>
      </c>
    </row>
    <row r="62" spans="17:35" x14ac:dyDescent="0.2">
      <c r="Q62" s="76">
        <f t="shared" si="0"/>
        <v>55</v>
      </c>
      <c r="R62" s="77">
        <f t="shared" si="1"/>
        <v>0.7480295566502464</v>
      </c>
      <c r="S62" s="77">
        <f t="shared" si="2"/>
        <v>1.3804545454545456</v>
      </c>
      <c r="W62" s="16">
        <v>55</v>
      </c>
      <c r="X62" s="52">
        <v>4.5555000000000003</v>
      </c>
      <c r="Y62" s="57">
        <f t="shared" si="3"/>
        <v>0.2519704433497536</v>
      </c>
      <c r="Z62" s="74">
        <f t="shared" si="4"/>
        <v>0.7480295566502464</v>
      </c>
      <c r="AA62" s="74">
        <f t="shared" si="5"/>
        <v>1.3804545454545456</v>
      </c>
      <c r="AB62" s="5">
        <f t="shared" si="6"/>
        <v>4.5555000000000003</v>
      </c>
      <c r="AC62" s="5"/>
      <c r="AD62" s="16">
        <v>55</v>
      </c>
      <c r="AE62" s="52">
        <v>2.319</v>
      </c>
      <c r="AF62" s="57">
        <f t="shared" si="7"/>
        <v>0.25193548387096776</v>
      </c>
      <c r="AG62" s="57">
        <f t="shared" si="8"/>
        <v>0.74806451612903224</v>
      </c>
      <c r="AH62" s="57">
        <f t="shared" si="9"/>
        <v>1.3803571428571428</v>
      </c>
      <c r="AI62" s="5">
        <f t="shared" si="10"/>
        <v>2.319</v>
      </c>
    </row>
    <row r="63" spans="17:35" x14ac:dyDescent="0.2">
      <c r="Q63" s="76">
        <f t="shared" si="0"/>
        <v>56</v>
      </c>
      <c r="R63" s="77">
        <f t="shared" si="1"/>
        <v>0.74344827586206896</v>
      </c>
      <c r="S63" s="77">
        <f t="shared" si="2"/>
        <v>1.3719999999999999</v>
      </c>
      <c r="W63" s="16">
        <v>56</v>
      </c>
      <c r="X63" s="52">
        <v>4.5275999999999996</v>
      </c>
      <c r="Y63" s="57">
        <f t="shared" si="3"/>
        <v>0.25655172413793104</v>
      </c>
      <c r="Z63" s="74">
        <f t="shared" si="4"/>
        <v>0.74344827586206896</v>
      </c>
      <c r="AA63" s="74">
        <f t="shared" si="5"/>
        <v>1.3719999999999999</v>
      </c>
      <c r="AB63" s="5">
        <f t="shared" si="6"/>
        <v>4.5275999999999996</v>
      </c>
      <c r="AC63" s="5"/>
      <c r="AD63" s="16">
        <v>56</v>
      </c>
      <c r="AE63" s="52">
        <v>2.3048000000000002</v>
      </c>
      <c r="AF63" s="57">
        <f t="shared" si="7"/>
        <v>0.25651612903225807</v>
      </c>
      <c r="AG63" s="57">
        <f t="shared" si="8"/>
        <v>0.74348387096774193</v>
      </c>
      <c r="AH63" s="57">
        <f t="shared" si="9"/>
        <v>1.371904761904762</v>
      </c>
      <c r="AI63" s="5">
        <f t="shared" si="10"/>
        <v>2.3048000000000002</v>
      </c>
    </row>
    <row r="64" spans="17:35" x14ac:dyDescent="0.2">
      <c r="Q64" s="76">
        <f t="shared" si="0"/>
        <v>57</v>
      </c>
      <c r="R64" s="77">
        <f t="shared" si="1"/>
        <v>0.73886699507389164</v>
      </c>
      <c r="S64" s="77">
        <f t="shared" si="2"/>
        <v>1.3635454545454546</v>
      </c>
      <c r="W64" s="16">
        <v>57</v>
      </c>
      <c r="X64" s="52">
        <v>4.4996999999999998</v>
      </c>
      <c r="Y64" s="57">
        <f t="shared" si="3"/>
        <v>0.26113300492610836</v>
      </c>
      <c r="Z64" s="74">
        <f t="shared" si="4"/>
        <v>0.73886699507389164</v>
      </c>
      <c r="AA64" s="74">
        <f t="shared" si="5"/>
        <v>1.3635454545454546</v>
      </c>
      <c r="AB64" s="5">
        <f t="shared" si="6"/>
        <v>4.4996999999999998</v>
      </c>
      <c r="AC64" s="5"/>
      <c r="AD64" s="16">
        <v>57</v>
      </c>
      <c r="AE64" s="52">
        <v>2.2906</v>
      </c>
      <c r="AF64" s="57">
        <f t="shared" si="7"/>
        <v>0.26109677419354838</v>
      </c>
      <c r="AG64" s="57">
        <f t="shared" si="8"/>
        <v>0.73890322580645162</v>
      </c>
      <c r="AH64" s="57">
        <f t="shared" si="9"/>
        <v>1.3634523809523811</v>
      </c>
      <c r="AI64" s="5">
        <f t="shared" si="10"/>
        <v>2.2906</v>
      </c>
    </row>
    <row r="65" spans="17:35" x14ac:dyDescent="0.2">
      <c r="Q65" s="76">
        <f t="shared" si="0"/>
        <v>58</v>
      </c>
      <c r="R65" s="77">
        <f t="shared" si="1"/>
        <v>0.73428571428571432</v>
      </c>
      <c r="S65" s="77">
        <f t="shared" si="2"/>
        <v>1.3550909090909091</v>
      </c>
      <c r="W65" s="16">
        <v>58</v>
      </c>
      <c r="X65" s="52">
        <v>4.4718</v>
      </c>
      <c r="Y65" s="57">
        <f t="shared" si="3"/>
        <v>0.26571428571428568</v>
      </c>
      <c r="Z65" s="74">
        <f t="shared" si="4"/>
        <v>0.73428571428571432</v>
      </c>
      <c r="AA65" s="74">
        <f t="shared" si="5"/>
        <v>1.3550909090909091</v>
      </c>
      <c r="AB65" s="5">
        <f t="shared" si="6"/>
        <v>4.4718</v>
      </c>
      <c r="AC65" s="5"/>
      <c r="AD65" s="16">
        <v>58</v>
      </c>
      <c r="AE65" s="52">
        <v>2.2764000000000002</v>
      </c>
      <c r="AF65" s="57">
        <f t="shared" si="7"/>
        <v>0.26567741935483868</v>
      </c>
      <c r="AG65" s="57">
        <f t="shared" si="8"/>
        <v>0.73432258064516132</v>
      </c>
      <c r="AH65" s="57">
        <f t="shared" si="9"/>
        <v>1.3550000000000002</v>
      </c>
      <c r="AI65" s="5">
        <f t="shared" si="10"/>
        <v>2.2764000000000002</v>
      </c>
    </row>
    <row r="66" spans="17:35" x14ac:dyDescent="0.2">
      <c r="Q66" s="76">
        <f t="shared" si="0"/>
        <v>59</v>
      </c>
      <c r="R66" s="77">
        <f t="shared" si="1"/>
        <v>0.72970443349753689</v>
      </c>
      <c r="S66" s="77">
        <f t="shared" si="2"/>
        <v>1.3466363636363634</v>
      </c>
      <c r="W66" s="16">
        <v>59</v>
      </c>
      <c r="X66" s="52">
        <v>4.4438999999999993</v>
      </c>
      <c r="Y66" s="57">
        <f t="shared" si="3"/>
        <v>0.27029556650246311</v>
      </c>
      <c r="Z66" s="74">
        <f t="shared" si="4"/>
        <v>0.72970443349753689</v>
      </c>
      <c r="AA66" s="74">
        <f t="shared" si="5"/>
        <v>1.3466363636363634</v>
      </c>
      <c r="AB66" s="5">
        <f t="shared" si="6"/>
        <v>4.4438999999999993</v>
      </c>
      <c r="AC66" s="5"/>
      <c r="AD66" s="16">
        <v>59</v>
      </c>
      <c r="AE66" s="52">
        <v>2.2622</v>
      </c>
      <c r="AF66" s="57">
        <f t="shared" si="7"/>
        <v>0.2702580645161291</v>
      </c>
      <c r="AG66" s="57">
        <f t="shared" si="8"/>
        <v>0.7297419354838709</v>
      </c>
      <c r="AH66" s="57">
        <f t="shared" si="9"/>
        <v>1.3465476190476191</v>
      </c>
      <c r="AI66" s="5">
        <f t="shared" si="10"/>
        <v>2.2622</v>
      </c>
    </row>
    <row r="67" spans="17:35" x14ac:dyDescent="0.2">
      <c r="Q67" s="76">
        <f t="shared" si="0"/>
        <v>60</v>
      </c>
      <c r="R67" s="77">
        <f t="shared" si="1"/>
        <v>0.72512315270935956</v>
      </c>
      <c r="S67" s="77">
        <f t="shared" si="2"/>
        <v>1.3381818181818181</v>
      </c>
      <c r="W67" s="16">
        <v>60</v>
      </c>
      <c r="X67" s="52">
        <v>4.4159999999999995</v>
      </c>
      <c r="Y67" s="57">
        <f t="shared" si="3"/>
        <v>0.27487684729064044</v>
      </c>
      <c r="Z67" s="74">
        <f t="shared" si="4"/>
        <v>0.72512315270935956</v>
      </c>
      <c r="AA67" s="74">
        <f t="shared" si="5"/>
        <v>1.3381818181818181</v>
      </c>
      <c r="AB67" s="5">
        <f t="shared" si="6"/>
        <v>4.4159999999999995</v>
      </c>
      <c r="AC67" s="5"/>
      <c r="AD67" s="16">
        <v>60</v>
      </c>
      <c r="AE67" s="52">
        <v>2.2480000000000002</v>
      </c>
      <c r="AF67" s="57">
        <f t="shared" si="7"/>
        <v>0.2748387096774193</v>
      </c>
      <c r="AG67" s="57">
        <f t="shared" si="8"/>
        <v>0.7251612903225807</v>
      </c>
      <c r="AH67" s="57">
        <f t="shared" si="9"/>
        <v>1.3380952380952382</v>
      </c>
      <c r="AI67" s="5">
        <f t="shared" si="10"/>
        <v>2.2480000000000002</v>
      </c>
    </row>
    <row r="68" spans="17:35" x14ac:dyDescent="0.2">
      <c r="Q68" s="76">
        <f t="shared" si="0"/>
        <v>61</v>
      </c>
      <c r="R68" s="77">
        <f t="shared" si="1"/>
        <v>0.72054187192118224</v>
      </c>
      <c r="S68" s="77">
        <f t="shared" si="2"/>
        <v>1.3297272727272726</v>
      </c>
      <c r="W68" s="16">
        <v>61</v>
      </c>
      <c r="X68" s="52">
        <v>4.3880999999999997</v>
      </c>
      <c r="Y68" s="57">
        <f t="shared" si="3"/>
        <v>0.27945812807881776</v>
      </c>
      <c r="Z68" s="74">
        <f t="shared" si="4"/>
        <v>0.72054187192118224</v>
      </c>
      <c r="AA68" s="74">
        <f t="shared" si="5"/>
        <v>1.3297272727272726</v>
      </c>
      <c r="AB68" s="5">
        <f t="shared" si="6"/>
        <v>4.3880999999999997</v>
      </c>
      <c r="AC68" s="5"/>
      <c r="AD68" s="16">
        <v>61</v>
      </c>
      <c r="AE68" s="52">
        <v>2.2338</v>
      </c>
      <c r="AF68" s="57">
        <f t="shared" si="7"/>
        <v>0.27941935483870972</v>
      </c>
      <c r="AG68" s="57">
        <f t="shared" si="8"/>
        <v>0.72058064516129028</v>
      </c>
      <c r="AH68" s="57">
        <f t="shared" si="9"/>
        <v>1.3296428571428571</v>
      </c>
      <c r="AI68" s="5">
        <f t="shared" si="10"/>
        <v>2.2338</v>
      </c>
    </row>
    <row r="69" spans="17:35" x14ac:dyDescent="0.2">
      <c r="Q69" s="76">
        <f t="shared" si="0"/>
        <v>62</v>
      </c>
      <c r="R69" s="77">
        <f t="shared" si="1"/>
        <v>0.71596059113300492</v>
      </c>
      <c r="S69" s="77">
        <f t="shared" si="2"/>
        <v>1.3212727272727274</v>
      </c>
      <c r="W69" s="16">
        <v>62</v>
      </c>
      <c r="X69" s="52">
        <v>4.3601999999999999</v>
      </c>
      <c r="Y69" s="57">
        <f t="shared" si="3"/>
        <v>0.28403940886699508</v>
      </c>
      <c r="Z69" s="74">
        <f t="shared" si="4"/>
        <v>0.71596059113300492</v>
      </c>
      <c r="AA69" s="74">
        <f t="shared" si="5"/>
        <v>1.3212727272727274</v>
      </c>
      <c r="AB69" s="5">
        <f t="shared" si="6"/>
        <v>4.3601999999999999</v>
      </c>
      <c r="AC69" s="5"/>
      <c r="AD69" s="16">
        <v>62</v>
      </c>
      <c r="AE69" s="52">
        <v>2.2195999999999998</v>
      </c>
      <c r="AF69" s="57">
        <f t="shared" si="7"/>
        <v>0.28400000000000014</v>
      </c>
      <c r="AG69" s="57">
        <f t="shared" si="8"/>
        <v>0.71599999999999986</v>
      </c>
      <c r="AH69" s="57">
        <f t="shared" si="9"/>
        <v>1.321190476190476</v>
      </c>
      <c r="AI69" s="5">
        <f t="shared" si="10"/>
        <v>2.2195999999999998</v>
      </c>
    </row>
    <row r="70" spans="17:35" x14ac:dyDescent="0.2">
      <c r="Q70" s="76">
        <f t="shared" si="0"/>
        <v>63</v>
      </c>
      <c r="R70" s="77">
        <f t="shared" si="1"/>
        <v>0.7113793103448276</v>
      </c>
      <c r="S70" s="77">
        <f t="shared" si="2"/>
        <v>1.3128181818181819</v>
      </c>
      <c r="W70" s="16">
        <v>63</v>
      </c>
      <c r="X70" s="52">
        <v>4.3323</v>
      </c>
      <c r="Y70" s="57">
        <f t="shared" si="3"/>
        <v>0.2886206896551724</v>
      </c>
      <c r="Z70" s="74">
        <f t="shared" si="4"/>
        <v>0.7113793103448276</v>
      </c>
      <c r="AA70" s="74">
        <f t="shared" si="5"/>
        <v>1.3128181818181819</v>
      </c>
      <c r="AB70" s="5">
        <f t="shared" si="6"/>
        <v>4.3323</v>
      </c>
      <c r="AC70" s="5"/>
      <c r="AD70" s="16">
        <v>63</v>
      </c>
      <c r="AE70" s="52">
        <v>2.2054</v>
      </c>
      <c r="AF70" s="57">
        <f t="shared" si="7"/>
        <v>0.28858064516129034</v>
      </c>
      <c r="AG70" s="57">
        <f t="shared" si="8"/>
        <v>0.71141935483870966</v>
      </c>
      <c r="AH70" s="57">
        <f t="shared" si="9"/>
        <v>1.3127380952380954</v>
      </c>
      <c r="AI70" s="5">
        <f t="shared" si="10"/>
        <v>2.2054</v>
      </c>
    </row>
    <row r="71" spans="17:35" x14ac:dyDescent="0.2">
      <c r="Q71" s="76">
        <f t="shared" si="0"/>
        <v>64</v>
      </c>
      <c r="R71" s="77">
        <f t="shared" si="1"/>
        <v>0.70679802955665016</v>
      </c>
      <c r="S71" s="77">
        <f t="shared" si="2"/>
        <v>1.3043636363636362</v>
      </c>
      <c r="W71" s="16">
        <v>64</v>
      </c>
      <c r="X71" s="52">
        <v>4.3043999999999993</v>
      </c>
      <c r="Y71" s="57">
        <f t="shared" si="3"/>
        <v>0.29320197044334984</v>
      </c>
      <c r="Z71" s="74">
        <f t="shared" si="4"/>
        <v>0.70679802955665016</v>
      </c>
      <c r="AA71" s="74">
        <f t="shared" si="5"/>
        <v>1.3043636363636362</v>
      </c>
      <c r="AB71" s="5">
        <f t="shared" si="6"/>
        <v>4.3043999999999993</v>
      </c>
      <c r="AC71" s="5"/>
      <c r="AD71" s="16">
        <v>64</v>
      </c>
      <c r="AE71" s="52">
        <v>2.1912000000000003</v>
      </c>
      <c r="AF71" s="57">
        <f t="shared" si="7"/>
        <v>0.29316129032258054</v>
      </c>
      <c r="AG71" s="57">
        <f t="shared" si="8"/>
        <v>0.70683870967741946</v>
      </c>
      <c r="AH71" s="57">
        <f t="shared" si="9"/>
        <v>1.3042857142857145</v>
      </c>
      <c r="AI71" s="5">
        <f t="shared" si="10"/>
        <v>2.1912000000000003</v>
      </c>
    </row>
    <row r="72" spans="17:35" x14ac:dyDescent="0.2">
      <c r="Q72" s="76">
        <f t="shared" ref="Q72:Q107" si="14">W72</f>
        <v>65</v>
      </c>
      <c r="R72" s="77">
        <f t="shared" ref="R72:R107" si="15">Z72</f>
        <v>0.70221674876847284</v>
      </c>
      <c r="S72" s="77">
        <f t="shared" ref="S72:S107" si="16">AA72</f>
        <v>1.2959090909090909</v>
      </c>
      <c r="W72" s="16">
        <v>65</v>
      </c>
      <c r="X72" s="52">
        <v>4.2764999999999995</v>
      </c>
      <c r="Y72" s="57">
        <f t="shared" ref="Y72:Y107" si="17">1-X72/$X$7</f>
        <v>0.29778325123152716</v>
      </c>
      <c r="Z72" s="74">
        <f t="shared" ref="Z72:Z107" si="18">X72/$X$7</f>
        <v>0.70221674876847284</v>
      </c>
      <c r="AA72" s="74">
        <f t="shared" ref="AA72:AA107" si="19">X72/$X$107</f>
        <v>1.2959090909090909</v>
      </c>
      <c r="AB72" s="5">
        <f t="shared" ref="AB72:AB107" si="20">AA72*$X$107</f>
        <v>4.2764999999999995</v>
      </c>
      <c r="AC72" s="5"/>
      <c r="AD72" s="16">
        <v>65</v>
      </c>
      <c r="AE72" s="52">
        <v>2.177</v>
      </c>
      <c r="AF72" s="57">
        <f t="shared" ref="AF72:AF107" si="21">1-AE72/$AE$7</f>
        <v>0.29774193548387096</v>
      </c>
      <c r="AG72" s="57">
        <f t="shared" ref="AG72:AG107" si="22">AE72/$AE$7</f>
        <v>0.70225806451612904</v>
      </c>
      <c r="AH72" s="57">
        <f t="shared" ref="AH72:AH107" si="23">AE72/$AE$107</f>
        <v>1.2958333333333334</v>
      </c>
      <c r="AI72" s="5">
        <f t="shared" ref="AI72:AI107" si="24">AH72*$AE$107</f>
        <v>2.177</v>
      </c>
    </row>
    <row r="73" spans="17:35" x14ac:dyDescent="0.2">
      <c r="Q73" s="76">
        <f t="shared" si="14"/>
        <v>66</v>
      </c>
      <c r="R73" s="77">
        <f t="shared" si="15"/>
        <v>0.69763546798029552</v>
      </c>
      <c r="S73" s="77">
        <f t="shared" si="16"/>
        <v>1.2874545454545454</v>
      </c>
      <c r="W73" s="16">
        <v>66</v>
      </c>
      <c r="X73" s="52">
        <v>4.2485999999999997</v>
      </c>
      <c r="Y73" s="57">
        <f t="shared" si="17"/>
        <v>0.30236453201970448</v>
      </c>
      <c r="Z73" s="74">
        <f t="shared" si="18"/>
        <v>0.69763546798029552</v>
      </c>
      <c r="AA73" s="74">
        <f t="shared" si="19"/>
        <v>1.2874545454545454</v>
      </c>
      <c r="AB73" s="5">
        <f t="shared" si="20"/>
        <v>4.2485999999999997</v>
      </c>
      <c r="AC73" s="5"/>
      <c r="AD73" s="16">
        <v>66</v>
      </c>
      <c r="AE73" s="52">
        <v>2.1627999999999998</v>
      </c>
      <c r="AF73" s="57">
        <f t="shared" si="21"/>
        <v>0.30232258064516138</v>
      </c>
      <c r="AG73" s="57">
        <f t="shared" si="22"/>
        <v>0.69767741935483862</v>
      </c>
      <c r="AH73" s="57">
        <f t="shared" si="23"/>
        <v>1.2873809523809523</v>
      </c>
      <c r="AI73" s="5">
        <f t="shared" si="24"/>
        <v>2.1627999999999998</v>
      </c>
    </row>
    <row r="74" spans="17:35" x14ac:dyDescent="0.2">
      <c r="Q74" s="76">
        <f t="shared" si="14"/>
        <v>67</v>
      </c>
      <c r="R74" s="77">
        <f t="shared" si="15"/>
        <v>0.6930541871921182</v>
      </c>
      <c r="S74" s="77">
        <f t="shared" si="16"/>
        <v>1.2790000000000001</v>
      </c>
      <c r="W74" s="16">
        <v>67</v>
      </c>
      <c r="X74" s="52">
        <v>4.2206999999999999</v>
      </c>
      <c r="Y74" s="57">
        <f t="shared" si="17"/>
        <v>0.3069458128078818</v>
      </c>
      <c r="Z74" s="74">
        <f t="shared" si="18"/>
        <v>0.6930541871921182</v>
      </c>
      <c r="AA74" s="74">
        <f t="shared" si="19"/>
        <v>1.2790000000000001</v>
      </c>
      <c r="AB74" s="5">
        <f t="shared" si="20"/>
        <v>4.2206999999999999</v>
      </c>
      <c r="AC74" s="5"/>
      <c r="AD74" s="16">
        <v>67</v>
      </c>
      <c r="AE74" s="52">
        <v>2.1486000000000001</v>
      </c>
      <c r="AF74" s="57">
        <f t="shared" si="21"/>
        <v>0.30690322580645157</v>
      </c>
      <c r="AG74" s="57">
        <f t="shared" si="22"/>
        <v>0.69309677419354843</v>
      </c>
      <c r="AH74" s="57">
        <f t="shared" si="23"/>
        <v>1.2789285714285714</v>
      </c>
      <c r="AI74" s="5">
        <f t="shared" si="24"/>
        <v>2.1486000000000001</v>
      </c>
    </row>
    <row r="75" spans="17:35" x14ac:dyDescent="0.2">
      <c r="Q75" s="76">
        <f t="shared" si="14"/>
        <v>68</v>
      </c>
      <c r="R75" s="77">
        <f t="shared" si="15"/>
        <v>0.68847290640394088</v>
      </c>
      <c r="S75" s="77">
        <f t="shared" si="16"/>
        <v>1.2705454545454546</v>
      </c>
      <c r="W75" s="16">
        <v>68</v>
      </c>
      <c r="X75" s="52">
        <v>4.1928000000000001</v>
      </c>
      <c r="Y75" s="57">
        <f t="shared" si="17"/>
        <v>0.31152709359605912</v>
      </c>
      <c r="Z75" s="74">
        <f t="shared" si="18"/>
        <v>0.68847290640394088</v>
      </c>
      <c r="AA75" s="74">
        <f t="shared" si="19"/>
        <v>1.2705454545454546</v>
      </c>
      <c r="AB75" s="5">
        <f t="shared" si="20"/>
        <v>4.1928000000000001</v>
      </c>
      <c r="AC75" s="5"/>
      <c r="AD75" s="16">
        <v>68</v>
      </c>
      <c r="AE75" s="52">
        <v>2.1344000000000003</v>
      </c>
      <c r="AF75" s="57">
        <f t="shared" si="21"/>
        <v>0.31148387096774188</v>
      </c>
      <c r="AG75" s="57">
        <f t="shared" si="22"/>
        <v>0.68851612903225812</v>
      </c>
      <c r="AH75" s="57">
        <f t="shared" si="23"/>
        <v>1.2704761904761908</v>
      </c>
      <c r="AI75" s="5">
        <f t="shared" si="24"/>
        <v>2.1344000000000003</v>
      </c>
    </row>
    <row r="76" spans="17:35" x14ac:dyDescent="0.2">
      <c r="Q76" s="76">
        <f t="shared" si="14"/>
        <v>69</v>
      </c>
      <c r="R76" s="77">
        <f t="shared" si="15"/>
        <v>0.68389162561576344</v>
      </c>
      <c r="S76" s="77">
        <f t="shared" si="16"/>
        <v>1.2620909090909089</v>
      </c>
      <c r="W76" s="16">
        <v>69</v>
      </c>
      <c r="X76" s="52">
        <v>4.1648999999999994</v>
      </c>
      <c r="Y76" s="57">
        <f t="shared" si="17"/>
        <v>0.31610837438423656</v>
      </c>
      <c r="Z76" s="74">
        <f t="shared" si="18"/>
        <v>0.68389162561576344</v>
      </c>
      <c r="AA76" s="74">
        <f t="shared" si="19"/>
        <v>1.2620909090909089</v>
      </c>
      <c r="AB76" s="5">
        <f t="shared" si="20"/>
        <v>4.1648999999999994</v>
      </c>
      <c r="AC76" s="5"/>
      <c r="AD76" s="16">
        <v>69</v>
      </c>
      <c r="AE76" s="52">
        <v>2.1202000000000001</v>
      </c>
      <c r="AF76" s="57">
        <f t="shared" si="21"/>
        <v>0.3160645161290323</v>
      </c>
      <c r="AG76" s="57">
        <f t="shared" si="22"/>
        <v>0.6839354838709677</v>
      </c>
      <c r="AH76" s="57">
        <f t="shared" si="23"/>
        <v>1.2620238095238097</v>
      </c>
      <c r="AI76" s="5">
        <f t="shared" si="24"/>
        <v>2.1202000000000001</v>
      </c>
    </row>
    <row r="77" spans="17:35" x14ac:dyDescent="0.2">
      <c r="Q77" s="76">
        <f t="shared" si="14"/>
        <v>70</v>
      </c>
      <c r="R77" s="77">
        <f t="shared" si="15"/>
        <v>0.67931034482758612</v>
      </c>
      <c r="S77" s="77">
        <f t="shared" si="16"/>
        <v>1.2536363636363637</v>
      </c>
      <c r="W77" s="16">
        <v>70</v>
      </c>
      <c r="X77" s="52">
        <v>4.1369999999999996</v>
      </c>
      <c r="Y77" s="57">
        <f t="shared" si="17"/>
        <v>0.32068965517241388</v>
      </c>
      <c r="Z77" s="74">
        <f t="shared" si="18"/>
        <v>0.67931034482758612</v>
      </c>
      <c r="AA77" s="74">
        <f t="shared" si="19"/>
        <v>1.2536363636363637</v>
      </c>
      <c r="AB77" s="5">
        <f t="shared" si="20"/>
        <v>4.1369999999999996</v>
      </c>
      <c r="AC77" s="5"/>
      <c r="AD77" s="16">
        <v>70</v>
      </c>
      <c r="AE77" s="52">
        <v>2.1059999999999999</v>
      </c>
      <c r="AF77" s="57">
        <f t="shared" si="21"/>
        <v>0.32064516129032261</v>
      </c>
      <c r="AG77" s="57">
        <f t="shared" si="22"/>
        <v>0.67935483870967739</v>
      </c>
      <c r="AH77" s="57">
        <f t="shared" si="23"/>
        <v>1.2535714285714286</v>
      </c>
      <c r="AI77" s="5">
        <f t="shared" si="24"/>
        <v>2.1059999999999999</v>
      </c>
    </row>
    <row r="78" spans="17:35" x14ac:dyDescent="0.2">
      <c r="Q78" s="76">
        <f t="shared" si="14"/>
        <v>71</v>
      </c>
      <c r="R78" s="77">
        <f t="shared" si="15"/>
        <v>0.6747290640394088</v>
      </c>
      <c r="S78" s="77">
        <f t="shared" si="16"/>
        <v>1.2451818181818182</v>
      </c>
      <c r="W78" s="16">
        <v>71</v>
      </c>
      <c r="X78" s="52">
        <v>4.1090999999999998</v>
      </c>
      <c r="Y78" s="57">
        <f t="shared" si="17"/>
        <v>0.3252709359605912</v>
      </c>
      <c r="Z78" s="74">
        <f t="shared" si="18"/>
        <v>0.6747290640394088</v>
      </c>
      <c r="AA78" s="74">
        <f t="shared" si="19"/>
        <v>1.2451818181818182</v>
      </c>
      <c r="AB78" s="5">
        <f t="shared" si="20"/>
        <v>4.1090999999999998</v>
      </c>
      <c r="AC78" s="5"/>
      <c r="AD78" s="16">
        <v>71</v>
      </c>
      <c r="AE78" s="52">
        <v>2.0918000000000001</v>
      </c>
      <c r="AF78" s="57">
        <f t="shared" si="21"/>
        <v>0.32522580645161292</v>
      </c>
      <c r="AG78" s="57">
        <f t="shared" si="22"/>
        <v>0.67477419354838708</v>
      </c>
      <c r="AH78" s="57">
        <f t="shared" si="23"/>
        <v>1.2451190476190477</v>
      </c>
      <c r="AI78" s="5">
        <f t="shared" si="24"/>
        <v>2.0918000000000001</v>
      </c>
    </row>
    <row r="79" spans="17:35" x14ac:dyDescent="0.2">
      <c r="Q79" s="76">
        <f t="shared" si="14"/>
        <v>72</v>
      </c>
      <c r="R79" s="77">
        <f t="shared" si="15"/>
        <v>0.67014778325123159</v>
      </c>
      <c r="S79" s="77">
        <f t="shared" si="16"/>
        <v>1.2367272727272727</v>
      </c>
      <c r="W79" s="16">
        <v>72</v>
      </c>
      <c r="X79" s="52">
        <v>4.0811999999999999</v>
      </c>
      <c r="Y79" s="57">
        <f t="shared" si="17"/>
        <v>0.32985221674876841</v>
      </c>
      <c r="Z79" s="74">
        <f t="shared" si="18"/>
        <v>0.67014778325123159</v>
      </c>
      <c r="AA79" s="74">
        <f t="shared" si="19"/>
        <v>1.2367272727272727</v>
      </c>
      <c r="AB79" s="5">
        <f t="shared" si="20"/>
        <v>4.0811999999999999</v>
      </c>
      <c r="AC79" s="5"/>
      <c r="AD79" s="16">
        <v>72</v>
      </c>
      <c r="AE79" s="52">
        <v>2.0776000000000003</v>
      </c>
      <c r="AF79" s="57">
        <f t="shared" si="21"/>
        <v>0.32980645161290312</v>
      </c>
      <c r="AG79" s="57">
        <f t="shared" si="22"/>
        <v>0.67019354838709688</v>
      </c>
      <c r="AH79" s="57">
        <f t="shared" si="23"/>
        <v>1.2366666666666668</v>
      </c>
      <c r="AI79" s="5">
        <f t="shared" si="24"/>
        <v>2.0776000000000003</v>
      </c>
    </row>
    <row r="80" spans="17:35" x14ac:dyDescent="0.2">
      <c r="Q80" s="76">
        <f t="shared" si="14"/>
        <v>73</v>
      </c>
      <c r="R80" s="77">
        <f t="shared" si="15"/>
        <v>0.66556650246305427</v>
      </c>
      <c r="S80" s="77">
        <f t="shared" si="16"/>
        <v>1.2282727272727274</v>
      </c>
      <c r="W80" s="16">
        <v>73</v>
      </c>
      <c r="X80" s="52">
        <v>4.0533000000000001</v>
      </c>
      <c r="Y80" s="57">
        <f t="shared" si="17"/>
        <v>0.33443349753694573</v>
      </c>
      <c r="Z80" s="74">
        <f t="shared" si="18"/>
        <v>0.66556650246305427</v>
      </c>
      <c r="AA80" s="74">
        <f t="shared" si="19"/>
        <v>1.2282727272727274</v>
      </c>
      <c r="AB80" s="5">
        <f t="shared" si="20"/>
        <v>4.0533000000000001</v>
      </c>
      <c r="AC80" s="5"/>
      <c r="AD80" s="16">
        <v>73</v>
      </c>
      <c r="AE80" s="52">
        <v>2.0634000000000001</v>
      </c>
      <c r="AF80" s="57">
        <f t="shared" si="21"/>
        <v>0.33438709677419354</v>
      </c>
      <c r="AG80" s="57">
        <f t="shared" si="22"/>
        <v>0.66561290322580646</v>
      </c>
      <c r="AH80" s="57">
        <f t="shared" si="23"/>
        <v>1.2282142857142859</v>
      </c>
      <c r="AI80" s="5">
        <f t="shared" si="24"/>
        <v>2.0634000000000001</v>
      </c>
    </row>
    <row r="81" spans="17:35" x14ac:dyDescent="0.2">
      <c r="Q81" s="76">
        <f t="shared" si="14"/>
        <v>74</v>
      </c>
      <c r="R81" s="77">
        <f t="shared" si="15"/>
        <v>0.66098522167487672</v>
      </c>
      <c r="S81" s="77">
        <f t="shared" si="16"/>
        <v>1.2198181818181817</v>
      </c>
      <c r="W81" s="16">
        <v>74</v>
      </c>
      <c r="X81" s="52">
        <v>4.0253999999999994</v>
      </c>
      <c r="Y81" s="57">
        <f t="shared" si="17"/>
        <v>0.33901477832512328</v>
      </c>
      <c r="Z81" s="74">
        <f t="shared" si="18"/>
        <v>0.66098522167487672</v>
      </c>
      <c r="AA81" s="74">
        <f t="shared" si="19"/>
        <v>1.2198181818181817</v>
      </c>
      <c r="AB81" s="5">
        <f t="shared" si="20"/>
        <v>4.0253999999999994</v>
      </c>
      <c r="AC81" s="5"/>
      <c r="AD81" s="16">
        <v>74</v>
      </c>
      <c r="AE81" s="52">
        <v>2.0491999999999999</v>
      </c>
      <c r="AF81" s="57">
        <f t="shared" si="21"/>
        <v>0.33896774193548396</v>
      </c>
      <c r="AG81" s="57">
        <f t="shared" si="22"/>
        <v>0.66103225806451604</v>
      </c>
      <c r="AH81" s="57">
        <f t="shared" si="23"/>
        <v>1.2197619047619048</v>
      </c>
      <c r="AI81" s="5">
        <f t="shared" si="24"/>
        <v>2.0491999999999999</v>
      </c>
    </row>
    <row r="82" spans="17:35" x14ac:dyDescent="0.2">
      <c r="Q82" s="76">
        <f t="shared" si="14"/>
        <v>75</v>
      </c>
      <c r="R82" s="77">
        <f t="shared" si="15"/>
        <v>0.65640394088669951</v>
      </c>
      <c r="S82" s="77">
        <f t="shared" si="16"/>
        <v>1.2113636363636364</v>
      </c>
      <c r="W82" s="16">
        <v>75</v>
      </c>
      <c r="X82" s="52">
        <v>3.9974999999999996</v>
      </c>
      <c r="Y82" s="57">
        <f t="shared" si="17"/>
        <v>0.34359605911330049</v>
      </c>
      <c r="Z82" s="74">
        <f t="shared" si="18"/>
        <v>0.65640394088669951</v>
      </c>
      <c r="AA82" s="74">
        <f t="shared" si="19"/>
        <v>1.2113636363636364</v>
      </c>
      <c r="AB82" s="5">
        <f t="shared" si="20"/>
        <v>3.9975000000000001</v>
      </c>
      <c r="AC82" s="5"/>
      <c r="AD82" s="16">
        <v>75</v>
      </c>
      <c r="AE82" s="52">
        <v>2.0350000000000001</v>
      </c>
      <c r="AF82" s="57">
        <f t="shared" si="21"/>
        <v>0.34354838709677415</v>
      </c>
      <c r="AG82" s="57">
        <f t="shared" si="22"/>
        <v>0.65645161290322585</v>
      </c>
      <c r="AH82" s="57">
        <f t="shared" si="23"/>
        <v>1.2113095238095239</v>
      </c>
      <c r="AI82" s="5">
        <f t="shared" si="24"/>
        <v>2.0350000000000001</v>
      </c>
    </row>
    <row r="83" spans="17:35" x14ac:dyDescent="0.2">
      <c r="Q83" s="76">
        <f t="shared" si="14"/>
        <v>76</v>
      </c>
      <c r="R83" s="77">
        <f t="shared" si="15"/>
        <v>0.65182266009852219</v>
      </c>
      <c r="S83" s="77">
        <f t="shared" si="16"/>
        <v>1.2029090909090909</v>
      </c>
      <c r="W83" s="16">
        <v>76</v>
      </c>
      <c r="X83" s="52">
        <v>3.9695999999999998</v>
      </c>
      <c r="Y83" s="57">
        <f t="shared" si="17"/>
        <v>0.34817733990147781</v>
      </c>
      <c r="Z83" s="74">
        <f t="shared" si="18"/>
        <v>0.65182266009852219</v>
      </c>
      <c r="AA83" s="74">
        <f t="shared" si="19"/>
        <v>1.2029090909090909</v>
      </c>
      <c r="AB83" s="5">
        <f t="shared" si="20"/>
        <v>3.9695999999999998</v>
      </c>
      <c r="AC83" s="5"/>
      <c r="AD83" s="16">
        <v>76</v>
      </c>
      <c r="AE83" s="52">
        <v>2.0207999999999999</v>
      </c>
      <c r="AF83" s="57">
        <f t="shared" si="21"/>
        <v>0.34812903225806457</v>
      </c>
      <c r="AG83" s="57">
        <f t="shared" si="22"/>
        <v>0.65187096774193543</v>
      </c>
      <c r="AH83" s="57">
        <f t="shared" si="23"/>
        <v>1.2028571428571428</v>
      </c>
      <c r="AI83" s="5">
        <f t="shared" si="24"/>
        <v>2.0207999999999999</v>
      </c>
    </row>
    <row r="84" spans="17:35" x14ac:dyDescent="0.2">
      <c r="Q84" s="76">
        <f t="shared" si="14"/>
        <v>77</v>
      </c>
      <c r="R84" s="77">
        <f t="shared" si="15"/>
        <v>0.64724137931034487</v>
      </c>
      <c r="S84" s="77">
        <f t="shared" si="16"/>
        <v>1.1944545454545454</v>
      </c>
      <c r="W84" s="16">
        <v>77</v>
      </c>
      <c r="X84" s="52">
        <v>3.9417</v>
      </c>
      <c r="Y84" s="57">
        <f t="shared" si="17"/>
        <v>0.35275862068965513</v>
      </c>
      <c r="Z84" s="74">
        <f t="shared" si="18"/>
        <v>0.64724137931034487</v>
      </c>
      <c r="AA84" s="74">
        <f t="shared" si="19"/>
        <v>1.1944545454545454</v>
      </c>
      <c r="AB84" s="5">
        <f t="shared" si="20"/>
        <v>3.9416999999999995</v>
      </c>
      <c r="AC84" s="5"/>
      <c r="AD84" s="16">
        <v>77</v>
      </c>
      <c r="AE84" s="52">
        <v>2.0065999999999997</v>
      </c>
      <c r="AF84" s="57">
        <f t="shared" si="21"/>
        <v>0.35270967741935499</v>
      </c>
      <c r="AG84" s="57">
        <f t="shared" si="22"/>
        <v>0.64729032258064501</v>
      </c>
      <c r="AH84" s="57">
        <f t="shared" si="23"/>
        <v>1.1944047619047617</v>
      </c>
      <c r="AI84" s="5">
        <f t="shared" si="24"/>
        <v>2.0065999999999997</v>
      </c>
    </row>
    <row r="85" spans="17:35" x14ac:dyDescent="0.2">
      <c r="Q85" s="76">
        <f t="shared" si="14"/>
        <v>78</v>
      </c>
      <c r="R85" s="77">
        <f t="shared" si="15"/>
        <v>0.64266009852216743</v>
      </c>
      <c r="S85" s="77">
        <f t="shared" si="16"/>
        <v>1.1859999999999999</v>
      </c>
      <c r="W85" s="16">
        <v>78</v>
      </c>
      <c r="X85" s="52">
        <v>3.9137999999999997</v>
      </c>
      <c r="Y85" s="57">
        <f t="shared" si="17"/>
        <v>0.35733990147783257</v>
      </c>
      <c r="Z85" s="74">
        <f t="shared" si="18"/>
        <v>0.64266009852216743</v>
      </c>
      <c r="AA85" s="74">
        <f t="shared" si="19"/>
        <v>1.1859999999999999</v>
      </c>
      <c r="AB85" s="5">
        <f t="shared" si="20"/>
        <v>3.9137999999999997</v>
      </c>
      <c r="AC85" s="5"/>
      <c r="AD85" s="16">
        <v>78</v>
      </c>
      <c r="AE85" s="52">
        <v>1.9923999999999999</v>
      </c>
      <c r="AF85" s="57">
        <f t="shared" si="21"/>
        <v>0.35729032258064519</v>
      </c>
      <c r="AG85" s="57">
        <f t="shared" si="22"/>
        <v>0.64270967741935481</v>
      </c>
      <c r="AH85" s="57">
        <f t="shared" si="23"/>
        <v>1.1859523809523809</v>
      </c>
      <c r="AI85" s="5">
        <f t="shared" si="24"/>
        <v>1.9923999999999997</v>
      </c>
    </row>
    <row r="86" spans="17:35" x14ac:dyDescent="0.2">
      <c r="Q86" s="76">
        <f t="shared" si="14"/>
        <v>79</v>
      </c>
      <c r="R86" s="77">
        <f t="shared" si="15"/>
        <v>0.63807881773399011</v>
      </c>
      <c r="S86" s="77">
        <f t="shared" si="16"/>
        <v>1.1775454545454547</v>
      </c>
      <c r="W86" s="16">
        <v>79</v>
      </c>
      <c r="X86" s="52">
        <v>3.8858999999999999</v>
      </c>
      <c r="Y86" s="57">
        <f t="shared" si="17"/>
        <v>0.36192118226600989</v>
      </c>
      <c r="Z86" s="74">
        <f t="shared" si="18"/>
        <v>0.63807881773399011</v>
      </c>
      <c r="AA86" s="74">
        <f t="shared" si="19"/>
        <v>1.1775454545454547</v>
      </c>
      <c r="AB86" s="5">
        <f t="shared" si="20"/>
        <v>3.8859000000000004</v>
      </c>
      <c r="AC86" s="5"/>
      <c r="AD86" s="16">
        <v>79</v>
      </c>
      <c r="AE86" s="52">
        <v>1.9782</v>
      </c>
      <c r="AF86" s="57">
        <f t="shared" si="21"/>
        <v>0.3618709677419355</v>
      </c>
      <c r="AG86" s="57">
        <f t="shared" si="22"/>
        <v>0.6381290322580645</v>
      </c>
      <c r="AH86" s="57">
        <f t="shared" si="23"/>
        <v>1.1775</v>
      </c>
      <c r="AI86" s="5">
        <f t="shared" si="24"/>
        <v>1.9782</v>
      </c>
    </row>
    <row r="87" spans="17:35" x14ac:dyDescent="0.2">
      <c r="Q87" s="76">
        <f t="shared" si="14"/>
        <v>80</v>
      </c>
      <c r="R87" s="77">
        <f t="shared" si="15"/>
        <v>0.63349753694581279</v>
      </c>
      <c r="S87" s="77">
        <f t="shared" si="16"/>
        <v>1.169090909090909</v>
      </c>
      <c r="W87" s="16">
        <v>80</v>
      </c>
      <c r="X87" s="52">
        <v>3.8579999999999997</v>
      </c>
      <c r="Y87" s="57">
        <f t="shared" si="17"/>
        <v>0.36650246305418721</v>
      </c>
      <c r="Z87" s="74">
        <f t="shared" si="18"/>
        <v>0.63349753694581279</v>
      </c>
      <c r="AA87" s="74">
        <f t="shared" si="19"/>
        <v>1.169090909090909</v>
      </c>
      <c r="AB87" s="5">
        <f t="shared" si="20"/>
        <v>3.8579999999999992</v>
      </c>
      <c r="AC87" s="5"/>
      <c r="AD87" s="16">
        <v>80</v>
      </c>
      <c r="AE87" s="52">
        <v>1.964</v>
      </c>
      <c r="AF87" s="57">
        <f t="shared" si="21"/>
        <v>0.36645161290322581</v>
      </c>
      <c r="AG87" s="57">
        <f t="shared" si="22"/>
        <v>0.63354838709677419</v>
      </c>
      <c r="AH87" s="57">
        <f t="shared" si="23"/>
        <v>1.1690476190476191</v>
      </c>
      <c r="AI87" s="5">
        <f t="shared" si="24"/>
        <v>1.964</v>
      </c>
    </row>
    <row r="88" spans="17:35" x14ac:dyDescent="0.2">
      <c r="Q88" s="76">
        <f t="shared" si="14"/>
        <v>81</v>
      </c>
      <c r="R88" s="77">
        <f t="shared" si="15"/>
        <v>0.62891625615763547</v>
      </c>
      <c r="S88" s="77">
        <f t="shared" si="16"/>
        <v>1.1606363636363637</v>
      </c>
      <c r="W88" s="16">
        <v>81</v>
      </c>
      <c r="X88" s="52">
        <v>3.8300999999999998</v>
      </c>
      <c r="Y88" s="57">
        <f t="shared" si="17"/>
        <v>0.37108374384236453</v>
      </c>
      <c r="Z88" s="74">
        <f t="shared" si="18"/>
        <v>0.62891625615763547</v>
      </c>
      <c r="AA88" s="74">
        <f t="shared" si="19"/>
        <v>1.1606363636363637</v>
      </c>
      <c r="AB88" s="5">
        <f t="shared" si="20"/>
        <v>3.8300999999999998</v>
      </c>
      <c r="AC88" s="5"/>
      <c r="AD88" s="16">
        <v>81</v>
      </c>
      <c r="AE88" s="52">
        <v>1.9498</v>
      </c>
      <c r="AF88" s="57">
        <f t="shared" si="21"/>
        <v>0.37103225806451612</v>
      </c>
      <c r="AG88" s="57">
        <f t="shared" si="22"/>
        <v>0.62896774193548388</v>
      </c>
      <c r="AH88" s="57">
        <f t="shared" si="23"/>
        <v>1.1605952380952382</v>
      </c>
      <c r="AI88" s="5">
        <f t="shared" si="24"/>
        <v>1.9498000000000002</v>
      </c>
    </row>
    <row r="89" spans="17:35" x14ac:dyDescent="0.2">
      <c r="Q89" s="76">
        <f t="shared" si="14"/>
        <v>82</v>
      </c>
      <c r="R89" s="77">
        <f t="shared" si="15"/>
        <v>0.62433497536945803</v>
      </c>
      <c r="S89" s="77">
        <f t="shared" si="16"/>
        <v>1.1521818181818182</v>
      </c>
      <c r="W89" s="16">
        <v>82</v>
      </c>
      <c r="X89" s="52">
        <v>3.8021999999999996</v>
      </c>
      <c r="Y89" s="57">
        <f t="shared" si="17"/>
        <v>0.37566502463054197</v>
      </c>
      <c r="Z89" s="74">
        <f t="shared" si="18"/>
        <v>0.62433497536945803</v>
      </c>
      <c r="AA89" s="74">
        <f t="shared" si="19"/>
        <v>1.1521818181818182</v>
      </c>
      <c r="AB89" s="5">
        <f t="shared" si="20"/>
        <v>3.8022</v>
      </c>
      <c r="AC89" s="5"/>
      <c r="AD89" s="16">
        <v>82</v>
      </c>
      <c r="AE89" s="52">
        <v>1.9356</v>
      </c>
      <c r="AF89" s="57">
        <f t="shared" si="21"/>
        <v>0.37561290322580643</v>
      </c>
      <c r="AG89" s="57">
        <f t="shared" si="22"/>
        <v>0.62438709677419357</v>
      </c>
      <c r="AH89" s="57">
        <f t="shared" si="23"/>
        <v>1.1521428571428571</v>
      </c>
      <c r="AI89" s="5">
        <f t="shared" si="24"/>
        <v>1.9356</v>
      </c>
    </row>
    <row r="90" spans="17:35" x14ac:dyDescent="0.2">
      <c r="Q90" s="76">
        <f t="shared" si="14"/>
        <v>83</v>
      </c>
      <c r="R90" s="77">
        <f t="shared" si="15"/>
        <v>0.61975369458128071</v>
      </c>
      <c r="S90" s="77">
        <f t="shared" si="16"/>
        <v>1.1437272727272727</v>
      </c>
      <c r="W90" s="16">
        <v>83</v>
      </c>
      <c r="X90" s="52">
        <v>3.7742999999999998</v>
      </c>
      <c r="Y90" s="57">
        <f t="shared" si="17"/>
        <v>0.38024630541871929</v>
      </c>
      <c r="Z90" s="74">
        <f t="shared" si="18"/>
        <v>0.61975369458128071</v>
      </c>
      <c r="AA90" s="74">
        <f t="shared" si="19"/>
        <v>1.1437272727272727</v>
      </c>
      <c r="AB90" s="5">
        <f t="shared" si="20"/>
        <v>3.7742999999999998</v>
      </c>
      <c r="AC90" s="5"/>
      <c r="AD90" s="16">
        <v>83</v>
      </c>
      <c r="AE90" s="52">
        <v>1.9214</v>
      </c>
      <c r="AF90" s="57">
        <f t="shared" si="21"/>
        <v>0.38019354838709685</v>
      </c>
      <c r="AG90" s="57">
        <f t="shared" si="22"/>
        <v>0.61980645161290315</v>
      </c>
      <c r="AH90" s="57">
        <f t="shared" si="23"/>
        <v>1.1436904761904763</v>
      </c>
      <c r="AI90" s="5">
        <f t="shared" si="24"/>
        <v>1.9214</v>
      </c>
    </row>
    <row r="91" spans="17:35" x14ac:dyDescent="0.2">
      <c r="Q91" s="76">
        <f t="shared" si="14"/>
        <v>84</v>
      </c>
      <c r="R91" s="77">
        <f t="shared" si="15"/>
        <v>0.6151724137931035</v>
      </c>
      <c r="S91" s="77">
        <f t="shared" si="16"/>
        <v>1.1352727272727272</v>
      </c>
      <c r="W91" s="16">
        <v>84</v>
      </c>
      <c r="X91" s="52">
        <v>3.7464</v>
      </c>
      <c r="Y91" s="57">
        <f t="shared" si="17"/>
        <v>0.3848275862068965</v>
      </c>
      <c r="Z91" s="74">
        <f t="shared" si="18"/>
        <v>0.6151724137931035</v>
      </c>
      <c r="AA91" s="74">
        <f t="shared" si="19"/>
        <v>1.1352727272727272</v>
      </c>
      <c r="AB91" s="5">
        <f t="shared" si="20"/>
        <v>3.7463999999999995</v>
      </c>
      <c r="AC91" s="5"/>
      <c r="AD91" s="16">
        <v>84</v>
      </c>
      <c r="AE91" s="52">
        <v>1.9072</v>
      </c>
      <c r="AF91" s="57">
        <f t="shared" si="21"/>
        <v>0.38477419354838716</v>
      </c>
      <c r="AG91" s="57">
        <f t="shared" si="22"/>
        <v>0.61522580645161284</v>
      </c>
      <c r="AH91" s="57">
        <f t="shared" si="23"/>
        <v>1.1352380952380954</v>
      </c>
      <c r="AI91" s="5">
        <f t="shared" si="24"/>
        <v>1.9072000000000002</v>
      </c>
    </row>
    <row r="92" spans="17:35" x14ac:dyDescent="0.2">
      <c r="Q92" s="76">
        <f t="shared" si="14"/>
        <v>85</v>
      </c>
      <c r="R92" s="77">
        <f t="shared" si="15"/>
        <v>0.61059113300492607</v>
      </c>
      <c r="S92" s="77">
        <f t="shared" si="16"/>
        <v>1.1268181818181817</v>
      </c>
      <c r="W92" s="16">
        <v>85</v>
      </c>
      <c r="X92" s="52">
        <v>3.7184999999999997</v>
      </c>
      <c r="Y92" s="57">
        <f t="shared" si="17"/>
        <v>0.38940886699507393</v>
      </c>
      <c r="Z92" s="74">
        <f t="shared" si="18"/>
        <v>0.61059113300492607</v>
      </c>
      <c r="AA92" s="74">
        <f t="shared" si="19"/>
        <v>1.1268181818181817</v>
      </c>
      <c r="AB92" s="5">
        <f t="shared" si="20"/>
        <v>3.7184999999999993</v>
      </c>
      <c r="AC92" s="5"/>
      <c r="AD92" s="16">
        <v>85</v>
      </c>
      <c r="AE92" s="52">
        <v>1.893</v>
      </c>
      <c r="AF92" s="57">
        <f t="shared" si="21"/>
        <v>0.38935483870967746</v>
      </c>
      <c r="AG92" s="57">
        <f t="shared" si="22"/>
        <v>0.61064516129032254</v>
      </c>
      <c r="AH92" s="57">
        <f t="shared" si="23"/>
        <v>1.1267857142857143</v>
      </c>
      <c r="AI92" s="5">
        <f t="shared" si="24"/>
        <v>1.893</v>
      </c>
    </row>
    <row r="93" spans="17:35" x14ac:dyDescent="0.2">
      <c r="Q93" s="76">
        <f t="shared" si="14"/>
        <v>86</v>
      </c>
      <c r="R93" s="77">
        <f t="shared" si="15"/>
        <v>0.60600985221674875</v>
      </c>
      <c r="S93" s="77">
        <f t="shared" si="16"/>
        <v>1.1183636363636364</v>
      </c>
      <c r="W93" s="16">
        <v>86</v>
      </c>
      <c r="X93" s="52">
        <v>3.6905999999999999</v>
      </c>
      <c r="Y93" s="57">
        <f t="shared" si="17"/>
        <v>0.39399014778325125</v>
      </c>
      <c r="Z93" s="74">
        <f t="shared" si="18"/>
        <v>0.60600985221674875</v>
      </c>
      <c r="AA93" s="74">
        <f t="shared" si="19"/>
        <v>1.1183636363636364</v>
      </c>
      <c r="AB93" s="5">
        <f t="shared" si="20"/>
        <v>3.6905999999999999</v>
      </c>
      <c r="AC93" s="5"/>
      <c r="AD93" s="16">
        <v>86</v>
      </c>
      <c r="AE93" s="52">
        <v>1.8788</v>
      </c>
      <c r="AF93" s="57">
        <f t="shared" si="21"/>
        <v>0.39393548387096777</v>
      </c>
      <c r="AG93" s="57">
        <f t="shared" si="22"/>
        <v>0.60606451612903223</v>
      </c>
      <c r="AH93" s="57">
        <f t="shared" si="23"/>
        <v>1.1183333333333334</v>
      </c>
      <c r="AI93" s="5">
        <f t="shared" si="24"/>
        <v>1.8788</v>
      </c>
    </row>
    <row r="94" spans="17:35" x14ac:dyDescent="0.2">
      <c r="Q94" s="76">
        <f t="shared" si="14"/>
        <v>87</v>
      </c>
      <c r="R94" s="77">
        <f t="shared" si="15"/>
        <v>0.60142857142857142</v>
      </c>
      <c r="S94" s="77">
        <f t="shared" si="16"/>
        <v>1.109909090909091</v>
      </c>
      <c r="W94" s="16">
        <v>87</v>
      </c>
      <c r="X94" s="52">
        <v>3.6626999999999996</v>
      </c>
      <c r="Y94" s="57">
        <f t="shared" si="17"/>
        <v>0.39857142857142858</v>
      </c>
      <c r="Z94" s="74">
        <f t="shared" si="18"/>
        <v>0.60142857142857142</v>
      </c>
      <c r="AA94" s="74">
        <f t="shared" si="19"/>
        <v>1.109909090909091</v>
      </c>
      <c r="AB94" s="5">
        <f t="shared" si="20"/>
        <v>3.6627000000000001</v>
      </c>
      <c r="AC94" s="5"/>
      <c r="AD94" s="16">
        <v>87</v>
      </c>
      <c r="AE94" s="52">
        <v>1.8646</v>
      </c>
      <c r="AF94" s="57">
        <f t="shared" si="21"/>
        <v>0.39851612903225808</v>
      </c>
      <c r="AG94" s="57">
        <f t="shared" si="22"/>
        <v>0.60148387096774192</v>
      </c>
      <c r="AH94" s="57">
        <f t="shared" si="23"/>
        <v>1.1098809523809525</v>
      </c>
      <c r="AI94" s="5">
        <f t="shared" si="24"/>
        <v>1.8646000000000003</v>
      </c>
    </row>
    <row r="95" spans="17:35" x14ac:dyDescent="0.2">
      <c r="Q95" s="76">
        <f t="shared" si="14"/>
        <v>88</v>
      </c>
      <c r="R95" s="77">
        <f t="shared" si="15"/>
        <v>0.5968472906403941</v>
      </c>
      <c r="S95" s="77">
        <f t="shared" si="16"/>
        <v>1.1014545454545455</v>
      </c>
      <c r="W95" s="16">
        <v>88</v>
      </c>
      <c r="X95" s="52">
        <v>3.6347999999999998</v>
      </c>
      <c r="Y95" s="57">
        <f t="shared" si="17"/>
        <v>0.4031527093596059</v>
      </c>
      <c r="Z95" s="74">
        <f t="shared" si="18"/>
        <v>0.5968472906403941</v>
      </c>
      <c r="AA95" s="74">
        <f t="shared" si="19"/>
        <v>1.1014545454545455</v>
      </c>
      <c r="AB95" s="5">
        <f t="shared" si="20"/>
        <v>3.6347999999999998</v>
      </c>
      <c r="AC95" s="5"/>
      <c r="AD95" s="16">
        <v>88</v>
      </c>
      <c r="AE95" s="52">
        <v>1.8504</v>
      </c>
      <c r="AF95" s="57">
        <f t="shared" si="21"/>
        <v>0.40309677419354839</v>
      </c>
      <c r="AG95" s="57">
        <f t="shared" si="22"/>
        <v>0.59690322580645161</v>
      </c>
      <c r="AH95" s="57">
        <f t="shared" si="23"/>
        <v>1.1014285714285714</v>
      </c>
      <c r="AI95" s="5">
        <f t="shared" si="24"/>
        <v>1.8503999999999998</v>
      </c>
    </row>
    <row r="96" spans="17:35" x14ac:dyDescent="0.2">
      <c r="Q96" s="76">
        <f t="shared" si="14"/>
        <v>89</v>
      </c>
      <c r="R96" s="77">
        <f t="shared" si="15"/>
        <v>0.59226600985221667</v>
      </c>
      <c r="S96" s="77">
        <f t="shared" si="16"/>
        <v>1.093</v>
      </c>
      <c r="W96" s="16">
        <v>89</v>
      </c>
      <c r="X96" s="52">
        <v>3.6068999999999996</v>
      </c>
      <c r="Y96" s="57">
        <f t="shared" si="17"/>
        <v>0.40773399014778333</v>
      </c>
      <c r="Z96" s="74">
        <f t="shared" si="18"/>
        <v>0.59226600985221667</v>
      </c>
      <c r="AA96" s="74">
        <f t="shared" si="19"/>
        <v>1.093</v>
      </c>
      <c r="AB96" s="5">
        <f t="shared" si="20"/>
        <v>3.6068999999999996</v>
      </c>
      <c r="AC96" s="5"/>
      <c r="AD96" s="16">
        <v>89</v>
      </c>
      <c r="AE96" s="52">
        <v>1.8362000000000001</v>
      </c>
      <c r="AF96" s="57">
        <f t="shared" si="21"/>
        <v>0.4076774193548387</v>
      </c>
      <c r="AG96" s="57">
        <f t="shared" si="22"/>
        <v>0.5923225806451613</v>
      </c>
      <c r="AH96" s="57">
        <f t="shared" si="23"/>
        <v>1.0929761904761905</v>
      </c>
      <c r="AI96" s="5">
        <f t="shared" si="24"/>
        <v>1.8362000000000001</v>
      </c>
    </row>
    <row r="97" spans="17:35" x14ac:dyDescent="0.2">
      <c r="Q97" s="76">
        <f t="shared" si="14"/>
        <v>90</v>
      </c>
      <c r="R97" s="77">
        <f t="shared" si="15"/>
        <v>0.58768472906403935</v>
      </c>
      <c r="S97" s="77">
        <f t="shared" si="16"/>
        <v>1.0845454545454545</v>
      </c>
      <c r="W97" s="16">
        <v>90</v>
      </c>
      <c r="X97" s="52">
        <v>3.5789999999999997</v>
      </c>
      <c r="Y97" s="57">
        <f t="shared" si="17"/>
        <v>0.41231527093596065</v>
      </c>
      <c r="Z97" s="74">
        <f t="shared" si="18"/>
        <v>0.58768472906403935</v>
      </c>
      <c r="AA97" s="74">
        <f t="shared" si="19"/>
        <v>1.0845454545454545</v>
      </c>
      <c r="AB97" s="5">
        <f t="shared" si="20"/>
        <v>3.5789999999999997</v>
      </c>
      <c r="AC97" s="5"/>
      <c r="AD97" s="16">
        <v>90</v>
      </c>
      <c r="AE97" s="52">
        <v>1.8220000000000001</v>
      </c>
      <c r="AF97" s="57">
        <f t="shared" si="21"/>
        <v>0.41225806451612901</v>
      </c>
      <c r="AG97" s="57">
        <f t="shared" si="22"/>
        <v>0.58774193548387099</v>
      </c>
      <c r="AH97" s="57">
        <f t="shared" si="23"/>
        <v>1.0845238095238097</v>
      </c>
      <c r="AI97" s="5">
        <f t="shared" si="24"/>
        <v>1.8220000000000001</v>
      </c>
    </row>
    <row r="98" spans="17:35" x14ac:dyDescent="0.2">
      <c r="Q98" s="76">
        <f t="shared" si="14"/>
        <v>91</v>
      </c>
      <c r="R98" s="77">
        <f t="shared" si="15"/>
        <v>0.58310344827586202</v>
      </c>
      <c r="S98" s="77">
        <f t="shared" si="16"/>
        <v>1.0760909090909092</v>
      </c>
      <c r="W98" s="16">
        <v>91</v>
      </c>
      <c r="X98" s="52">
        <v>3.5510999999999999</v>
      </c>
      <c r="Y98" s="57">
        <f t="shared" si="17"/>
        <v>0.41689655172413798</v>
      </c>
      <c r="Z98" s="74">
        <f t="shared" si="18"/>
        <v>0.58310344827586202</v>
      </c>
      <c r="AA98" s="74">
        <f t="shared" si="19"/>
        <v>1.0760909090909092</v>
      </c>
      <c r="AB98" s="5">
        <f t="shared" si="20"/>
        <v>3.5511000000000004</v>
      </c>
      <c r="AC98" s="5"/>
      <c r="AD98" s="16">
        <v>91</v>
      </c>
      <c r="AE98" s="52">
        <v>1.8078000000000001</v>
      </c>
      <c r="AF98" s="57">
        <f t="shared" si="21"/>
        <v>0.41683870967741932</v>
      </c>
      <c r="AG98" s="57">
        <f t="shared" si="22"/>
        <v>0.58316129032258068</v>
      </c>
      <c r="AH98" s="57">
        <f t="shared" si="23"/>
        <v>1.0760714285714286</v>
      </c>
      <c r="AI98" s="5">
        <f t="shared" si="24"/>
        <v>1.8077999999999999</v>
      </c>
    </row>
    <row r="99" spans="17:35" x14ac:dyDescent="0.2">
      <c r="Q99" s="76">
        <f t="shared" si="14"/>
        <v>92</v>
      </c>
      <c r="R99" s="77">
        <f t="shared" si="15"/>
        <v>0.5785221674876847</v>
      </c>
      <c r="S99" s="77">
        <f t="shared" si="16"/>
        <v>1.0676363636363635</v>
      </c>
      <c r="W99" s="16">
        <v>92</v>
      </c>
      <c r="X99" s="52">
        <v>3.5231999999999997</v>
      </c>
      <c r="Y99" s="57">
        <f t="shared" si="17"/>
        <v>0.4214778325123153</v>
      </c>
      <c r="Z99" s="74">
        <f t="shared" si="18"/>
        <v>0.5785221674876847</v>
      </c>
      <c r="AA99" s="74">
        <f t="shared" si="19"/>
        <v>1.0676363636363635</v>
      </c>
      <c r="AB99" s="5">
        <f t="shared" si="20"/>
        <v>3.5231999999999992</v>
      </c>
      <c r="AC99" s="5"/>
      <c r="AD99" s="16">
        <v>92</v>
      </c>
      <c r="AE99" s="52">
        <v>1.7936000000000001</v>
      </c>
      <c r="AF99" s="57">
        <f t="shared" si="21"/>
        <v>0.42141935483870963</v>
      </c>
      <c r="AG99" s="57">
        <f t="shared" si="22"/>
        <v>0.57858064516129037</v>
      </c>
      <c r="AH99" s="57">
        <f t="shared" si="23"/>
        <v>1.0676190476190477</v>
      </c>
      <c r="AI99" s="5">
        <f t="shared" si="24"/>
        <v>1.7936000000000001</v>
      </c>
    </row>
    <row r="100" spans="17:35" x14ac:dyDescent="0.2">
      <c r="Q100" s="76">
        <f t="shared" si="14"/>
        <v>93</v>
      </c>
      <c r="R100" s="77">
        <f t="shared" si="15"/>
        <v>0.57394088669950738</v>
      </c>
      <c r="S100" s="77">
        <f t="shared" si="16"/>
        <v>1.0591818181818182</v>
      </c>
      <c r="W100" s="16">
        <v>93</v>
      </c>
      <c r="X100" s="52">
        <v>3.4952999999999999</v>
      </c>
      <c r="Y100" s="57">
        <f t="shared" si="17"/>
        <v>0.42605911330049262</v>
      </c>
      <c r="Z100" s="74">
        <f t="shared" si="18"/>
        <v>0.57394088669950738</v>
      </c>
      <c r="AA100" s="74">
        <f t="shared" si="19"/>
        <v>1.0591818181818182</v>
      </c>
      <c r="AB100" s="5">
        <f t="shared" si="20"/>
        <v>3.4952999999999999</v>
      </c>
      <c r="AC100" s="5"/>
      <c r="AD100" s="16">
        <v>93</v>
      </c>
      <c r="AE100" s="52">
        <v>1.7794000000000001</v>
      </c>
      <c r="AF100" s="57">
        <f t="shared" si="21"/>
        <v>0.42599999999999993</v>
      </c>
      <c r="AG100" s="57">
        <f t="shared" si="22"/>
        <v>0.57400000000000007</v>
      </c>
      <c r="AH100" s="57">
        <f t="shared" si="23"/>
        <v>1.0591666666666668</v>
      </c>
      <c r="AI100" s="5">
        <f t="shared" si="24"/>
        <v>1.7794000000000001</v>
      </c>
    </row>
    <row r="101" spans="17:35" x14ac:dyDescent="0.2">
      <c r="Q101" s="76">
        <f t="shared" si="14"/>
        <v>94</v>
      </c>
      <c r="R101" s="77">
        <f t="shared" si="15"/>
        <v>0.56935960591132995</v>
      </c>
      <c r="S101" s="77">
        <f t="shared" si="16"/>
        <v>1.0507272727272727</v>
      </c>
      <c r="W101" s="16">
        <v>94</v>
      </c>
      <c r="X101" s="52">
        <v>3.4673999999999996</v>
      </c>
      <c r="Y101" s="57">
        <f t="shared" si="17"/>
        <v>0.43064039408867005</v>
      </c>
      <c r="Z101" s="74">
        <f t="shared" si="18"/>
        <v>0.56935960591132995</v>
      </c>
      <c r="AA101" s="74">
        <f t="shared" si="19"/>
        <v>1.0507272727272727</v>
      </c>
      <c r="AB101" s="5">
        <f t="shared" si="20"/>
        <v>3.4674</v>
      </c>
      <c r="AC101" s="5"/>
      <c r="AD101" s="16">
        <v>94</v>
      </c>
      <c r="AE101" s="52">
        <v>1.7652000000000001</v>
      </c>
      <c r="AF101" s="57">
        <f t="shared" si="21"/>
        <v>0.43058064516129035</v>
      </c>
      <c r="AG101" s="57">
        <f t="shared" si="22"/>
        <v>0.56941935483870965</v>
      </c>
      <c r="AH101" s="57">
        <f t="shared" si="23"/>
        <v>1.0507142857142857</v>
      </c>
      <c r="AI101" s="5">
        <f t="shared" si="24"/>
        <v>1.7651999999999999</v>
      </c>
    </row>
    <row r="102" spans="17:35" x14ac:dyDescent="0.2">
      <c r="Q102" s="76">
        <f t="shared" si="14"/>
        <v>95</v>
      </c>
      <c r="R102" s="77">
        <f t="shared" si="15"/>
        <v>0.56477832512315274</v>
      </c>
      <c r="S102" s="77">
        <f t="shared" si="16"/>
        <v>1.0422727272727272</v>
      </c>
      <c r="W102" s="16">
        <v>95</v>
      </c>
      <c r="X102" s="52">
        <v>3.4394999999999998</v>
      </c>
      <c r="Y102" s="57">
        <f t="shared" si="17"/>
        <v>0.43522167487684726</v>
      </c>
      <c r="Z102" s="74">
        <f t="shared" si="18"/>
        <v>0.56477832512315274</v>
      </c>
      <c r="AA102" s="74">
        <f t="shared" si="19"/>
        <v>1.0422727272727272</v>
      </c>
      <c r="AB102" s="5">
        <f t="shared" si="20"/>
        <v>3.4394999999999998</v>
      </c>
      <c r="AC102" s="5"/>
      <c r="AD102" s="16">
        <v>95</v>
      </c>
      <c r="AE102" s="52">
        <v>1.7510000000000001</v>
      </c>
      <c r="AF102" s="57">
        <f t="shared" si="21"/>
        <v>0.43516129032258066</v>
      </c>
      <c r="AG102" s="57">
        <f t="shared" si="22"/>
        <v>0.56483870967741934</v>
      </c>
      <c r="AH102" s="57">
        <f t="shared" si="23"/>
        <v>1.0422619047619048</v>
      </c>
      <c r="AI102" s="5">
        <f t="shared" si="24"/>
        <v>1.7510000000000001</v>
      </c>
    </row>
    <row r="103" spans="17:35" x14ac:dyDescent="0.2">
      <c r="Q103" s="76">
        <f t="shared" si="14"/>
        <v>96</v>
      </c>
      <c r="R103" s="77">
        <f t="shared" si="15"/>
        <v>0.56019704433497541</v>
      </c>
      <c r="S103" s="77">
        <f t="shared" si="16"/>
        <v>1.033818181818182</v>
      </c>
      <c r="W103" s="16">
        <v>96</v>
      </c>
      <c r="X103" s="52">
        <v>3.4116</v>
      </c>
      <c r="Y103" s="57">
        <f t="shared" si="17"/>
        <v>0.43980295566502459</v>
      </c>
      <c r="Z103" s="74">
        <f t="shared" si="18"/>
        <v>0.56019704433497541</v>
      </c>
      <c r="AA103" s="74">
        <f t="shared" si="19"/>
        <v>1.033818181818182</v>
      </c>
      <c r="AB103" s="5">
        <f t="shared" si="20"/>
        <v>3.4116000000000004</v>
      </c>
      <c r="AC103" s="5"/>
      <c r="AD103" s="16">
        <v>96</v>
      </c>
      <c r="AE103" s="52">
        <v>1.7368000000000001</v>
      </c>
      <c r="AF103" s="57">
        <f t="shared" si="21"/>
        <v>0.43974193548387097</v>
      </c>
      <c r="AG103" s="57">
        <f t="shared" si="22"/>
        <v>0.56025806451612903</v>
      </c>
      <c r="AH103" s="57">
        <f t="shared" si="23"/>
        <v>1.033809523809524</v>
      </c>
      <c r="AI103" s="5">
        <f t="shared" si="24"/>
        <v>1.7368000000000001</v>
      </c>
    </row>
    <row r="104" spans="17:35" x14ac:dyDescent="0.2">
      <c r="Q104" s="76">
        <f t="shared" si="14"/>
        <v>97</v>
      </c>
      <c r="R104" s="77">
        <f t="shared" si="15"/>
        <v>0.55561576354679798</v>
      </c>
      <c r="S104" s="77">
        <f t="shared" si="16"/>
        <v>1.0253636363636363</v>
      </c>
      <c r="W104" s="16">
        <v>97</v>
      </c>
      <c r="X104" s="52">
        <v>3.3836999999999997</v>
      </c>
      <c r="Y104" s="57">
        <f t="shared" si="17"/>
        <v>0.44438423645320202</v>
      </c>
      <c r="Z104" s="74">
        <f t="shared" si="18"/>
        <v>0.55561576354679798</v>
      </c>
      <c r="AA104" s="74">
        <f t="shared" si="19"/>
        <v>1.0253636363636363</v>
      </c>
      <c r="AB104" s="5">
        <f t="shared" si="20"/>
        <v>3.3836999999999993</v>
      </c>
      <c r="AC104" s="5"/>
      <c r="AD104" s="16">
        <v>97</v>
      </c>
      <c r="AE104" s="52">
        <v>1.7225999999999999</v>
      </c>
      <c r="AF104" s="57">
        <f t="shared" si="21"/>
        <v>0.44432258064516128</v>
      </c>
      <c r="AG104" s="57">
        <f t="shared" si="22"/>
        <v>0.55567741935483872</v>
      </c>
      <c r="AH104" s="57">
        <f t="shared" si="23"/>
        <v>1.0253571428571429</v>
      </c>
      <c r="AI104" s="5">
        <f t="shared" si="24"/>
        <v>1.7225999999999999</v>
      </c>
    </row>
    <row r="105" spans="17:35" x14ac:dyDescent="0.2">
      <c r="Q105" s="76">
        <f t="shared" si="14"/>
        <v>98</v>
      </c>
      <c r="R105" s="77">
        <f t="shared" si="15"/>
        <v>0.55103448275862066</v>
      </c>
      <c r="S105" s="77">
        <f t="shared" si="16"/>
        <v>1.016909090909091</v>
      </c>
      <c r="W105" s="16">
        <v>98</v>
      </c>
      <c r="X105" s="52">
        <v>3.3557999999999999</v>
      </c>
      <c r="Y105" s="57">
        <f t="shared" si="17"/>
        <v>0.44896551724137934</v>
      </c>
      <c r="Z105" s="74">
        <f t="shared" si="18"/>
        <v>0.55103448275862066</v>
      </c>
      <c r="AA105" s="74">
        <f t="shared" si="19"/>
        <v>1.016909090909091</v>
      </c>
      <c r="AB105" s="5">
        <f t="shared" si="20"/>
        <v>3.3557999999999999</v>
      </c>
      <c r="AC105" s="5"/>
      <c r="AD105" s="16">
        <v>98</v>
      </c>
      <c r="AE105" s="52">
        <v>1.7083999999999999</v>
      </c>
      <c r="AF105" s="57">
        <f t="shared" si="21"/>
        <v>0.4489032258064517</v>
      </c>
      <c r="AG105" s="57">
        <f t="shared" si="22"/>
        <v>0.5510967741935483</v>
      </c>
      <c r="AH105" s="57">
        <f t="shared" si="23"/>
        <v>1.016904761904762</v>
      </c>
      <c r="AI105" s="5">
        <f t="shared" si="24"/>
        <v>1.7084000000000001</v>
      </c>
    </row>
    <row r="106" spans="17:35" x14ac:dyDescent="0.2">
      <c r="Q106" s="76">
        <f t="shared" si="14"/>
        <v>99</v>
      </c>
      <c r="R106" s="77">
        <f t="shared" si="15"/>
        <v>0.54645320197044334</v>
      </c>
      <c r="S106" s="77">
        <f t="shared" si="16"/>
        <v>1.0084545454545455</v>
      </c>
      <c r="W106" s="16">
        <v>99</v>
      </c>
      <c r="X106" s="52">
        <v>3.3278999999999996</v>
      </c>
      <c r="Y106" s="57">
        <f t="shared" si="17"/>
        <v>0.45354679802955666</v>
      </c>
      <c r="Z106" s="74">
        <f t="shared" si="18"/>
        <v>0.54645320197044334</v>
      </c>
      <c r="AA106" s="74">
        <f t="shared" si="19"/>
        <v>1.0084545454545455</v>
      </c>
      <c r="AB106" s="5">
        <f t="shared" si="20"/>
        <v>3.3279000000000001</v>
      </c>
      <c r="AC106" s="5"/>
      <c r="AD106" s="16">
        <v>99</v>
      </c>
      <c r="AE106" s="52">
        <v>1.6941999999999999</v>
      </c>
      <c r="AF106" s="57">
        <f t="shared" si="21"/>
        <v>0.45348387096774201</v>
      </c>
      <c r="AG106" s="57">
        <f t="shared" si="22"/>
        <v>0.54651612903225799</v>
      </c>
      <c r="AH106" s="57">
        <f t="shared" si="23"/>
        <v>1.0084523809523809</v>
      </c>
      <c r="AI106" s="5">
        <f t="shared" si="24"/>
        <v>1.6941999999999997</v>
      </c>
    </row>
    <row r="107" spans="17:35" x14ac:dyDescent="0.2">
      <c r="Q107" s="76">
        <f t="shared" si="14"/>
        <v>100</v>
      </c>
      <c r="R107" s="77">
        <f t="shared" si="15"/>
        <v>0.54187192118226601</v>
      </c>
      <c r="S107" s="77">
        <f t="shared" si="16"/>
        <v>1</v>
      </c>
      <c r="W107" s="16">
        <v>100</v>
      </c>
      <c r="X107" s="52">
        <v>3.3</v>
      </c>
      <c r="Y107" s="57">
        <f t="shared" si="17"/>
        <v>0.45812807881773399</v>
      </c>
      <c r="Z107" s="74">
        <f t="shared" si="18"/>
        <v>0.54187192118226601</v>
      </c>
      <c r="AA107" s="74">
        <f t="shared" si="19"/>
        <v>1</v>
      </c>
      <c r="AB107" s="5">
        <f t="shared" si="20"/>
        <v>3.3</v>
      </c>
      <c r="AC107" s="5"/>
      <c r="AD107" s="16">
        <v>100</v>
      </c>
      <c r="AE107" s="52">
        <v>1.68</v>
      </c>
      <c r="AF107" s="57">
        <f t="shared" si="21"/>
        <v>0.45806451612903232</v>
      </c>
      <c r="AG107" s="57">
        <f t="shared" si="22"/>
        <v>0.54193548387096768</v>
      </c>
      <c r="AH107" s="57">
        <f t="shared" si="23"/>
        <v>1</v>
      </c>
      <c r="AI107" s="5">
        <f t="shared" si="24"/>
        <v>1.68</v>
      </c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3F01D-1EA1-43CC-97A3-89A778C369CC}">
  <sheetPr>
    <tabColor rgb="FF00B0F0"/>
  </sheetPr>
  <dimension ref="B2:C293"/>
  <sheetViews>
    <sheetView topLeftCell="A136" workbookViewId="0">
      <selection activeCell="F166" sqref="F166"/>
    </sheetView>
  </sheetViews>
  <sheetFormatPr defaultRowHeight="12.75" x14ac:dyDescent="0.2"/>
  <cols>
    <col min="2" max="2" width="32.140625" customWidth="1"/>
  </cols>
  <sheetData>
    <row r="2" spans="2:3" x14ac:dyDescent="0.2">
      <c r="B2" s="32" t="s">
        <v>727</v>
      </c>
    </row>
    <row r="4" spans="2:3" x14ac:dyDescent="0.2">
      <c r="B4" s="32" t="s">
        <v>0</v>
      </c>
      <c r="C4" s="32" t="s">
        <v>715</v>
      </c>
    </row>
    <row r="5" spans="2:3" x14ac:dyDescent="0.2">
      <c r="B5" t="s">
        <v>78</v>
      </c>
      <c r="C5">
        <v>5.6</v>
      </c>
    </row>
    <row r="6" spans="2:3" x14ac:dyDescent="0.2">
      <c r="B6" t="s">
        <v>79</v>
      </c>
      <c r="C6">
        <v>5.3</v>
      </c>
    </row>
    <row r="7" spans="2:3" x14ac:dyDescent="0.2">
      <c r="B7" t="s">
        <v>77</v>
      </c>
      <c r="C7">
        <v>5.2</v>
      </c>
    </row>
    <row r="8" spans="2:3" x14ac:dyDescent="0.2">
      <c r="B8" t="s">
        <v>225</v>
      </c>
      <c r="C8">
        <v>1.32</v>
      </c>
    </row>
    <row r="9" spans="2:3" x14ac:dyDescent="0.2">
      <c r="B9" t="s">
        <v>227</v>
      </c>
      <c r="C9">
        <v>1.24</v>
      </c>
    </row>
    <row r="10" spans="2:3" x14ac:dyDescent="0.2">
      <c r="B10" t="s">
        <v>280</v>
      </c>
      <c r="C10">
        <v>2.23</v>
      </c>
    </row>
    <row r="11" spans="2:3" x14ac:dyDescent="0.2">
      <c r="B11" t="s">
        <v>65</v>
      </c>
      <c r="C11">
        <v>4.9000000000000004</v>
      </c>
    </row>
    <row r="12" spans="2:3" x14ac:dyDescent="0.2">
      <c r="B12" t="s">
        <v>67</v>
      </c>
      <c r="C12">
        <v>2.7</v>
      </c>
    </row>
    <row r="13" spans="2:3" x14ac:dyDescent="0.2">
      <c r="B13" t="s">
        <v>112</v>
      </c>
      <c r="C13">
        <v>2.75</v>
      </c>
    </row>
    <row r="14" spans="2:3" x14ac:dyDescent="0.2">
      <c r="B14" t="s">
        <v>117</v>
      </c>
      <c r="C14">
        <v>0.85</v>
      </c>
    </row>
    <row r="15" spans="2:3" x14ac:dyDescent="0.2">
      <c r="B15" t="s">
        <v>314</v>
      </c>
      <c r="C15">
        <v>16.5</v>
      </c>
    </row>
    <row r="16" spans="2:3" x14ac:dyDescent="0.2">
      <c r="B16" t="s">
        <v>316</v>
      </c>
      <c r="C16">
        <v>16</v>
      </c>
    </row>
    <row r="17" spans="2:3" x14ac:dyDescent="0.2">
      <c r="B17" t="s">
        <v>113</v>
      </c>
      <c r="C17">
        <v>2.4</v>
      </c>
    </row>
    <row r="18" spans="2:3" x14ac:dyDescent="0.2">
      <c r="B18" t="s">
        <v>114</v>
      </c>
      <c r="C18">
        <v>2.7</v>
      </c>
    </row>
    <row r="19" spans="2:3" x14ac:dyDescent="0.2">
      <c r="B19" t="s">
        <v>115</v>
      </c>
      <c r="C19">
        <v>1.8</v>
      </c>
    </row>
    <row r="20" spans="2:3" x14ac:dyDescent="0.2">
      <c r="B20" t="s">
        <v>139</v>
      </c>
      <c r="C20">
        <v>8.27</v>
      </c>
    </row>
    <row r="21" spans="2:3" x14ac:dyDescent="0.2">
      <c r="B21" t="s">
        <v>140</v>
      </c>
      <c r="C21">
        <v>3.18</v>
      </c>
    </row>
    <row r="22" spans="2:3" x14ac:dyDescent="0.2">
      <c r="B22" t="s">
        <v>301</v>
      </c>
      <c r="C22">
        <v>11.1</v>
      </c>
    </row>
    <row r="23" spans="2:3" x14ac:dyDescent="0.2">
      <c r="B23" t="s">
        <v>68</v>
      </c>
      <c r="C23">
        <v>5.6</v>
      </c>
    </row>
    <row r="24" spans="2:3" x14ac:dyDescent="0.2">
      <c r="B24" t="s">
        <v>70</v>
      </c>
      <c r="C24">
        <v>3.7</v>
      </c>
    </row>
    <row r="25" spans="2:3" x14ac:dyDescent="0.2">
      <c r="B25" t="s">
        <v>69</v>
      </c>
      <c r="C25">
        <v>3.9</v>
      </c>
    </row>
    <row r="26" spans="2:3" x14ac:dyDescent="0.2">
      <c r="B26" t="s">
        <v>56</v>
      </c>
      <c r="C26">
        <v>7.3</v>
      </c>
    </row>
    <row r="27" spans="2:3" x14ac:dyDescent="0.2">
      <c r="B27" t="s">
        <v>58</v>
      </c>
      <c r="C27">
        <v>6.7</v>
      </c>
    </row>
    <row r="28" spans="2:3" x14ac:dyDescent="0.2">
      <c r="B28" t="s">
        <v>128</v>
      </c>
      <c r="C28">
        <v>3.6</v>
      </c>
    </row>
    <row r="29" spans="2:3" x14ac:dyDescent="0.2">
      <c r="B29" t="s">
        <v>80</v>
      </c>
      <c r="C29">
        <v>5.8</v>
      </c>
    </row>
    <row r="30" spans="2:3" x14ac:dyDescent="0.2">
      <c r="B30" t="s">
        <v>83</v>
      </c>
      <c r="C30">
        <v>7.7</v>
      </c>
    </row>
    <row r="31" spans="2:3" x14ac:dyDescent="0.2">
      <c r="B31" t="s">
        <v>85</v>
      </c>
      <c r="C31">
        <v>5</v>
      </c>
    </row>
    <row r="32" spans="2:3" x14ac:dyDescent="0.2">
      <c r="B32" t="s">
        <v>86</v>
      </c>
      <c r="C32">
        <v>7.5</v>
      </c>
    </row>
    <row r="33" spans="2:3" x14ac:dyDescent="0.2">
      <c r="B33" t="s">
        <v>87</v>
      </c>
      <c r="C33">
        <v>4.2</v>
      </c>
    </row>
    <row r="34" spans="2:3" x14ac:dyDescent="0.2">
      <c r="B34" t="s">
        <v>72</v>
      </c>
      <c r="C34">
        <v>5.4</v>
      </c>
    </row>
    <row r="35" spans="2:3" x14ac:dyDescent="0.2">
      <c r="B35" t="s">
        <v>74</v>
      </c>
      <c r="C35">
        <v>4.5999999999999996</v>
      </c>
    </row>
    <row r="36" spans="2:3" x14ac:dyDescent="0.2">
      <c r="B36" t="s">
        <v>71</v>
      </c>
      <c r="C36">
        <v>6.1</v>
      </c>
    </row>
    <row r="37" spans="2:3" x14ac:dyDescent="0.2">
      <c r="B37" t="s">
        <v>73</v>
      </c>
      <c r="C37">
        <v>5.3</v>
      </c>
    </row>
    <row r="38" spans="2:3" x14ac:dyDescent="0.2">
      <c r="B38" t="s">
        <v>81</v>
      </c>
      <c r="C38">
        <v>6.8</v>
      </c>
    </row>
    <row r="39" spans="2:3" x14ac:dyDescent="0.2">
      <c r="B39" t="s">
        <v>82</v>
      </c>
      <c r="C39">
        <v>6.9</v>
      </c>
    </row>
    <row r="40" spans="2:3" x14ac:dyDescent="0.2">
      <c r="B40" t="s">
        <v>84</v>
      </c>
      <c r="C40">
        <v>4.8</v>
      </c>
    </row>
    <row r="41" spans="2:3" x14ac:dyDescent="0.2">
      <c r="B41" t="s">
        <v>163</v>
      </c>
      <c r="C41">
        <v>2.71</v>
      </c>
    </row>
    <row r="42" spans="2:3" x14ac:dyDescent="0.2">
      <c r="B42" t="s">
        <v>165</v>
      </c>
      <c r="C42">
        <v>2.99</v>
      </c>
    </row>
    <row r="43" spans="2:3" x14ac:dyDescent="0.2">
      <c r="B43" t="s">
        <v>183</v>
      </c>
      <c r="C43">
        <v>4.46</v>
      </c>
    </row>
    <row r="44" spans="2:3" x14ac:dyDescent="0.2">
      <c r="B44" t="s">
        <v>266</v>
      </c>
      <c r="C44">
        <v>22.4</v>
      </c>
    </row>
    <row r="45" spans="2:3" x14ac:dyDescent="0.2">
      <c r="B45" t="s">
        <v>270</v>
      </c>
      <c r="C45">
        <v>6.2</v>
      </c>
    </row>
    <row r="46" spans="2:3" x14ac:dyDescent="0.2">
      <c r="B46" t="s">
        <v>269</v>
      </c>
      <c r="C46">
        <v>6.6</v>
      </c>
    </row>
    <row r="47" spans="2:3" x14ac:dyDescent="0.2">
      <c r="B47" t="s">
        <v>267</v>
      </c>
      <c r="C47">
        <v>7.1</v>
      </c>
    </row>
    <row r="48" spans="2:3" x14ac:dyDescent="0.2">
      <c r="B48" t="s">
        <v>272</v>
      </c>
      <c r="C48">
        <v>11.5</v>
      </c>
    </row>
    <row r="49" spans="2:3" x14ac:dyDescent="0.2">
      <c r="B49" t="s">
        <v>273</v>
      </c>
      <c r="C49">
        <v>8.6999999999999993</v>
      </c>
    </row>
    <row r="50" spans="2:3" x14ac:dyDescent="0.2">
      <c r="B50" t="s">
        <v>275</v>
      </c>
      <c r="C50">
        <v>13</v>
      </c>
    </row>
    <row r="51" spans="2:3" x14ac:dyDescent="0.2">
      <c r="B51" t="s">
        <v>274</v>
      </c>
      <c r="C51">
        <v>11.5</v>
      </c>
    </row>
    <row r="52" spans="2:3" x14ac:dyDescent="0.2">
      <c r="B52" t="s">
        <v>281</v>
      </c>
      <c r="C52">
        <v>10</v>
      </c>
    </row>
    <row r="53" spans="2:3" x14ac:dyDescent="0.2">
      <c r="B53" t="s">
        <v>282</v>
      </c>
      <c r="C53">
        <v>5.5</v>
      </c>
    </row>
    <row r="54" spans="2:3" x14ac:dyDescent="0.2">
      <c r="B54" t="s">
        <v>283</v>
      </c>
      <c r="C54">
        <v>5.5</v>
      </c>
    </row>
    <row r="55" spans="2:3" x14ac:dyDescent="0.2">
      <c r="B55" t="s">
        <v>285</v>
      </c>
      <c r="C55">
        <v>5.81</v>
      </c>
    </row>
    <row r="56" spans="2:3" x14ac:dyDescent="0.2">
      <c r="B56" t="s">
        <v>151</v>
      </c>
      <c r="C56">
        <v>5.13</v>
      </c>
    </row>
    <row r="57" spans="2:3" x14ac:dyDescent="0.2">
      <c r="B57" t="s">
        <v>152</v>
      </c>
      <c r="C57">
        <v>4.43</v>
      </c>
    </row>
    <row r="58" spans="2:3" x14ac:dyDescent="0.2">
      <c r="B58" t="s">
        <v>153</v>
      </c>
      <c r="C58">
        <v>2.0299999999999998</v>
      </c>
    </row>
    <row r="59" spans="2:3" x14ac:dyDescent="0.2">
      <c r="B59" t="s">
        <v>154</v>
      </c>
      <c r="C59">
        <v>3.87</v>
      </c>
    </row>
    <row r="60" spans="2:3" x14ac:dyDescent="0.2">
      <c r="B60" t="s">
        <v>155</v>
      </c>
      <c r="C60">
        <v>6.2</v>
      </c>
    </row>
    <row r="61" spans="2:3" x14ac:dyDescent="0.2">
      <c r="B61" t="s">
        <v>157</v>
      </c>
      <c r="C61">
        <v>1.1499999999999999</v>
      </c>
    </row>
    <row r="62" spans="2:3" x14ac:dyDescent="0.2">
      <c r="B62" t="s">
        <v>156</v>
      </c>
      <c r="C62">
        <v>3.7</v>
      </c>
    </row>
    <row r="63" spans="2:3" x14ac:dyDescent="0.2">
      <c r="B63" t="s">
        <v>158</v>
      </c>
      <c r="C63">
        <v>8.1300000000000008</v>
      </c>
    </row>
    <row r="64" spans="2:3" x14ac:dyDescent="0.2">
      <c r="B64" t="s">
        <v>159</v>
      </c>
      <c r="C64">
        <v>6.95</v>
      </c>
    </row>
    <row r="65" spans="2:3" x14ac:dyDescent="0.2">
      <c r="B65" t="s">
        <v>161</v>
      </c>
      <c r="C65">
        <v>4.18</v>
      </c>
    </row>
    <row r="66" spans="2:3" x14ac:dyDescent="0.2">
      <c r="B66" t="s">
        <v>160</v>
      </c>
      <c r="C66">
        <v>3.77</v>
      </c>
    </row>
    <row r="67" spans="2:3" x14ac:dyDescent="0.2">
      <c r="B67" t="s">
        <v>190</v>
      </c>
      <c r="C67">
        <v>5.6</v>
      </c>
    </row>
    <row r="68" spans="2:3" x14ac:dyDescent="0.2">
      <c r="B68" t="s">
        <v>111</v>
      </c>
      <c r="C68">
        <v>11</v>
      </c>
    </row>
    <row r="69" spans="2:3" x14ac:dyDescent="0.2">
      <c r="B69" t="s">
        <v>116</v>
      </c>
      <c r="C69">
        <v>2.9</v>
      </c>
    </row>
    <row r="70" spans="2:3" x14ac:dyDescent="0.2">
      <c r="B70" t="s">
        <v>119</v>
      </c>
      <c r="C70">
        <v>0.9</v>
      </c>
    </row>
    <row r="71" spans="2:3" x14ac:dyDescent="0.2">
      <c r="B71" t="s">
        <v>120</v>
      </c>
      <c r="C71">
        <v>1.6</v>
      </c>
    </row>
    <row r="72" spans="2:3" x14ac:dyDescent="0.2">
      <c r="B72" t="s">
        <v>122</v>
      </c>
      <c r="C72">
        <v>1.2</v>
      </c>
    </row>
    <row r="73" spans="2:3" x14ac:dyDescent="0.2">
      <c r="B73" t="s">
        <v>210</v>
      </c>
      <c r="C73">
        <v>7</v>
      </c>
    </row>
    <row r="74" spans="2:3" x14ac:dyDescent="0.2">
      <c r="B74" t="s">
        <v>211</v>
      </c>
      <c r="C74">
        <v>7</v>
      </c>
    </row>
    <row r="75" spans="2:3" x14ac:dyDescent="0.2">
      <c r="B75" t="s">
        <v>212</v>
      </c>
      <c r="C75">
        <v>3.96</v>
      </c>
    </row>
    <row r="76" spans="2:3" x14ac:dyDescent="0.2">
      <c r="B76" t="s">
        <v>213</v>
      </c>
      <c r="C76">
        <v>4.55</v>
      </c>
    </row>
    <row r="77" spans="2:3" x14ac:dyDescent="0.2">
      <c r="B77" t="s">
        <v>214</v>
      </c>
      <c r="C77">
        <v>4.9000000000000004</v>
      </c>
    </row>
    <row r="78" spans="2:3" x14ac:dyDescent="0.2">
      <c r="B78" t="s">
        <v>217</v>
      </c>
      <c r="C78">
        <v>5.25</v>
      </c>
    </row>
    <row r="79" spans="2:3" x14ac:dyDescent="0.2">
      <c r="B79" t="s">
        <v>216</v>
      </c>
      <c r="C79">
        <v>7.12</v>
      </c>
    </row>
    <row r="80" spans="2:3" x14ac:dyDescent="0.2">
      <c r="B80" t="s">
        <v>218</v>
      </c>
      <c r="C80">
        <v>4.5599999999999996</v>
      </c>
    </row>
    <row r="81" spans="2:3" x14ac:dyDescent="0.2">
      <c r="B81" t="s">
        <v>195</v>
      </c>
      <c r="C81">
        <v>5.21</v>
      </c>
    </row>
    <row r="82" spans="2:3" x14ac:dyDescent="0.2">
      <c r="B82" t="s">
        <v>196</v>
      </c>
      <c r="C82">
        <v>4.4800000000000004</v>
      </c>
    </row>
    <row r="83" spans="2:3" x14ac:dyDescent="0.2">
      <c r="B83" t="s">
        <v>76</v>
      </c>
      <c r="C83">
        <v>5.7</v>
      </c>
    </row>
    <row r="84" spans="2:3" x14ac:dyDescent="0.2">
      <c r="B84" t="s">
        <v>98</v>
      </c>
      <c r="C84">
        <v>3.9</v>
      </c>
    </row>
    <row r="85" spans="2:3" x14ac:dyDescent="0.2">
      <c r="B85" t="s">
        <v>99</v>
      </c>
      <c r="C85">
        <v>3.3</v>
      </c>
    </row>
    <row r="86" spans="2:3" x14ac:dyDescent="0.2">
      <c r="B86" t="s">
        <v>104</v>
      </c>
      <c r="C86">
        <v>3.4</v>
      </c>
    </row>
    <row r="87" spans="2:3" x14ac:dyDescent="0.2">
      <c r="B87" t="s">
        <v>103</v>
      </c>
      <c r="C87">
        <v>3.1</v>
      </c>
    </row>
    <row r="88" spans="2:3" x14ac:dyDescent="0.2">
      <c r="B88" t="s">
        <v>244</v>
      </c>
      <c r="C88">
        <v>7</v>
      </c>
    </row>
    <row r="89" spans="2:3" x14ac:dyDescent="0.2">
      <c r="B89" t="s">
        <v>243</v>
      </c>
      <c r="C89">
        <v>12</v>
      </c>
    </row>
    <row r="90" spans="2:3" x14ac:dyDescent="0.2">
      <c r="B90" t="s">
        <v>245</v>
      </c>
      <c r="C90">
        <v>4.8</v>
      </c>
    </row>
    <row r="91" spans="2:3" x14ac:dyDescent="0.2">
      <c r="B91" t="s">
        <v>247</v>
      </c>
      <c r="C91">
        <v>5.3</v>
      </c>
    </row>
    <row r="92" spans="2:3" x14ac:dyDescent="0.2">
      <c r="B92" t="s">
        <v>253</v>
      </c>
      <c r="C92">
        <v>9.9</v>
      </c>
    </row>
    <row r="93" spans="2:3" x14ac:dyDescent="0.2">
      <c r="B93" t="s">
        <v>254</v>
      </c>
      <c r="C93">
        <v>7.9</v>
      </c>
    </row>
    <row r="94" spans="2:3" x14ac:dyDescent="0.2">
      <c r="B94" t="s">
        <v>255</v>
      </c>
      <c r="C94">
        <v>3.5</v>
      </c>
    </row>
    <row r="95" spans="2:3" x14ac:dyDescent="0.2">
      <c r="B95" t="s">
        <v>257</v>
      </c>
      <c r="C95">
        <v>5.4</v>
      </c>
    </row>
    <row r="96" spans="2:3" x14ac:dyDescent="0.2">
      <c r="B96" t="s">
        <v>256</v>
      </c>
      <c r="C96">
        <v>7.4</v>
      </c>
    </row>
    <row r="97" spans="2:3" x14ac:dyDescent="0.2">
      <c r="B97" t="s">
        <v>258</v>
      </c>
      <c r="C97">
        <v>5.7</v>
      </c>
    </row>
    <row r="98" spans="2:3" x14ac:dyDescent="0.2">
      <c r="B98" t="s">
        <v>259</v>
      </c>
      <c r="C98">
        <v>5.2</v>
      </c>
    </row>
    <row r="99" spans="2:3" x14ac:dyDescent="0.2">
      <c r="B99" t="s">
        <v>262</v>
      </c>
      <c r="C99">
        <v>9</v>
      </c>
    </row>
    <row r="100" spans="2:3" x14ac:dyDescent="0.2">
      <c r="B100" t="s">
        <v>162</v>
      </c>
      <c r="C100">
        <v>3.86</v>
      </c>
    </row>
    <row r="101" spans="2:3" x14ac:dyDescent="0.2">
      <c r="B101" t="s">
        <v>164</v>
      </c>
      <c r="C101">
        <v>4.72</v>
      </c>
    </row>
    <row r="102" spans="2:3" x14ac:dyDescent="0.2">
      <c r="B102" t="s">
        <v>166</v>
      </c>
      <c r="C102">
        <v>3.87</v>
      </c>
    </row>
    <row r="103" spans="2:3" x14ac:dyDescent="0.2">
      <c r="B103" t="s">
        <v>167</v>
      </c>
      <c r="C103">
        <v>3.69</v>
      </c>
    </row>
    <row r="104" spans="2:3" x14ac:dyDescent="0.2">
      <c r="B104" t="s">
        <v>168</v>
      </c>
      <c r="C104">
        <v>4.4000000000000004</v>
      </c>
    </row>
    <row r="105" spans="2:3" x14ac:dyDescent="0.2">
      <c r="B105" t="s">
        <v>170</v>
      </c>
      <c r="C105">
        <v>3.67</v>
      </c>
    </row>
    <row r="106" spans="2:3" x14ac:dyDescent="0.2">
      <c r="B106" t="s">
        <v>169</v>
      </c>
      <c r="C106">
        <v>5.0599999999999996</v>
      </c>
    </row>
    <row r="107" spans="2:3" x14ac:dyDescent="0.2">
      <c r="B107" t="s">
        <v>189</v>
      </c>
      <c r="C107">
        <v>4.6500000000000004</v>
      </c>
    </row>
    <row r="108" spans="2:3" x14ac:dyDescent="0.2">
      <c r="B108" t="s">
        <v>208</v>
      </c>
      <c r="C108">
        <v>5.0999999999999996</v>
      </c>
    </row>
    <row r="109" spans="2:3" x14ac:dyDescent="0.2">
      <c r="B109" t="s">
        <v>207</v>
      </c>
      <c r="C109">
        <v>5.9</v>
      </c>
    </row>
    <row r="110" spans="2:3" x14ac:dyDescent="0.2">
      <c r="B110" t="s">
        <v>209</v>
      </c>
      <c r="C110">
        <v>3.15</v>
      </c>
    </row>
    <row r="111" spans="2:3" x14ac:dyDescent="0.2">
      <c r="B111" t="s">
        <v>219</v>
      </c>
      <c r="C111">
        <v>6.6</v>
      </c>
    </row>
    <row r="112" spans="2:3" x14ac:dyDescent="0.2">
      <c r="B112" t="s">
        <v>220</v>
      </c>
      <c r="C112">
        <v>2.66</v>
      </c>
    </row>
    <row r="113" spans="2:3" x14ac:dyDescent="0.2">
      <c r="B113" t="s">
        <v>224</v>
      </c>
      <c r="C113">
        <v>2.61</v>
      </c>
    </row>
    <row r="114" spans="2:3" x14ac:dyDescent="0.2">
      <c r="B114" t="s">
        <v>226</v>
      </c>
      <c r="C114">
        <v>1.4</v>
      </c>
    </row>
    <row r="115" spans="2:3" x14ac:dyDescent="0.2">
      <c r="B115" t="s">
        <v>229</v>
      </c>
      <c r="C115">
        <v>0.94</v>
      </c>
    </row>
    <row r="116" spans="2:3" x14ac:dyDescent="0.2">
      <c r="B116" t="s">
        <v>298</v>
      </c>
      <c r="C116">
        <v>5.5</v>
      </c>
    </row>
    <row r="117" spans="2:3" x14ac:dyDescent="0.2">
      <c r="B117" t="s">
        <v>40</v>
      </c>
      <c r="C117">
        <v>3.1</v>
      </c>
    </row>
    <row r="118" spans="2:3" x14ac:dyDescent="0.2">
      <c r="B118" t="s">
        <v>91</v>
      </c>
      <c r="C118">
        <v>5.3</v>
      </c>
    </row>
    <row r="119" spans="2:3" x14ac:dyDescent="0.2">
      <c r="B119" t="s">
        <v>90</v>
      </c>
      <c r="C119">
        <v>4.7</v>
      </c>
    </row>
    <row r="120" spans="2:3" x14ac:dyDescent="0.2">
      <c r="B120" t="s">
        <v>92</v>
      </c>
      <c r="C120">
        <v>2.5</v>
      </c>
    </row>
    <row r="121" spans="2:3" x14ac:dyDescent="0.2">
      <c r="B121" t="s">
        <v>215</v>
      </c>
      <c r="C121">
        <v>2.44</v>
      </c>
    </row>
    <row r="122" spans="2:3" x14ac:dyDescent="0.2">
      <c r="B122" t="s">
        <v>221</v>
      </c>
      <c r="C122">
        <v>1.96</v>
      </c>
    </row>
    <row r="123" spans="2:3" x14ac:dyDescent="0.2">
      <c r="B123" t="s">
        <v>222</v>
      </c>
      <c r="C123">
        <v>1.37</v>
      </c>
    </row>
    <row r="124" spans="2:3" x14ac:dyDescent="0.2">
      <c r="B124" t="s">
        <v>223</v>
      </c>
      <c r="C124">
        <v>1.05</v>
      </c>
    </row>
    <row r="125" spans="2:3" x14ac:dyDescent="0.2">
      <c r="B125" t="s">
        <v>199</v>
      </c>
      <c r="C125">
        <v>3.69</v>
      </c>
    </row>
    <row r="126" spans="2:3" x14ac:dyDescent="0.2">
      <c r="B126" t="s">
        <v>198</v>
      </c>
      <c r="C126">
        <v>4.8600000000000003</v>
      </c>
    </row>
    <row r="127" spans="2:3" x14ac:dyDescent="0.2">
      <c r="B127" t="s">
        <v>200</v>
      </c>
      <c r="C127">
        <v>3.49</v>
      </c>
    </row>
    <row r="128" spans="2:3" x14ac:dyDescent="0.2">
      <c r="B128" t="s">
        <v>201</v>
      </c>
      <c r="C128">
        <v>3.11</v>
      </c>
    </row>
    <row r="129" spans="2:3" x14ac:dyDescent="0.2">
      <c r="B129" t="s">
        <v>202</v>
      </c>
      <c r="C129">
        <v>2.08</v>
      </c>
    </row>
    <row r="130" spans="2:3" x14ac:dyDescent="0.2">
      <c r="B130" t="s">
        <v>308</v>
      </c>
      <c r="C130">
        <v>3.5</v>
      </c>
    </row>
    <row r="131" spans="2:3" x14ac:dyDescent="0.2">
      <c r="B131" t="s">
        <v>237</v>
      </c>
      <c r="C131">
        <v>12.7</v>
      </c>
    </row>
    <row r="132" spans="2:3" x14ac:dyDescent="0.2">
      <c r="B132" t="s">
        <v>239</v>
      </c>
      <c r="C132">
        <v>7.5</v>
      </c>
    </row>
    <row r="133" spans="2:3" x14ac:dyDescent="0.2">
      <c r="B133" t="s">
        <v>238</v>
      </c>
      <c r="C133">
        <v>11.1</v>
      </c>
    </row>
    <row r="134" spans="2:3" x14ac:dyDescent="0.2">
      <c r="B134" t="s">
        <v>242</v>
      </c>
      <c r="C134">
        <v>5.2</v>
      </c>
    </row>
    <row r="135" spans="2:3" x14ac:dyDescent="0.2">
      <c r="B135" t="s">
        <v>144</v>
      </c>
      <c r="C135">
        <v>4.07</v>
      </c>
    </row>
    <row r="136" spans="2:3" x14ac:dyDescent="0.2">
      <c r="B136" t="s">
        <v>145</v>
      </c>
      <c r="C136">
        <v>6.1</v>
      </c>
    </row>
    <row r="137" spans="2:3" x14ac:dyDescent="0.2">
      <c r="B137" t="s">
        <v>142</v>
      </c>
      <c r="C137">
        <v>6.7</v>
      </c>
    </row>
    <row r="138" spans="2:3" x14ac:dyDescent="0.2">
      <c r="B138" t="s">
        <v>143</v>
      </c>
      <c r="C138">
        <v>1</v>
      </c>
    </row>
    <row r="139" spans="2:3" x14ac:dyDescent="0.2">
      <c r="B139" t="s">
        <v>146</v>
      </c>
      <c r="C139">
        <v>1.62</v>
      </c>
    </row>
    <row r="140" spans="2:3" x14ac:dyDescent="0.2">
      <c r="B140" t="s">
        <v>263</v>
      </c>
      <c r="C140">
        <v>22</v>
      </c>
    </row>
    <row r="141" spans="2:3" x14ac:dyDescent="0.2">
      <c r="B141" t="s">
        <v>264</v>
      </c>
      <c r="C141">
        <v>28</v>
      </c>
    </row>
    <row r="142" spans="2:3" x14ac:dyDescent="0.2">
      <c r="B142" t="s">
        <v>268</v>
      </c>
      <c r="C142">
        <v>7.6</v>
      </c>
    </row>
    <row r="143" spans="2:3" x14ac:dyDescent="0.2">
      <c r="B143" t="s">
        <v>133</v>
      </c>
      <c r="C143">
        <v>1.4</v>
      </c>
    </row>
    <row r="144" spans="2:3" x14ac:dyDescent="0.2">
      <c r="B144" t="s">
        <v>284</v>
      </c>
      <c r="C144">
        <v>1.9</v>
      </c>
    </row>
    <row r="145" spans="2:3" x14ac:dyDescent="0.2">
      <c r="B145" t="s">
        <v>179</v>
      </c>
      <c r="C145">
        <v>3.1</v>
      </c>
    </row>
    <row r="146" spans="2:3" x14ac:dyDescent="0.2">
      <c r="B146" t="s">
        <v>184</v>
      </c>
      <c r="C146">
        <v>2.41</v>
      </c>
    </row>
    <row r="147" spans="2:3" x14ac:dyDescent="0.2">
      <c r="B147" t="s">
        <v>107</v>
      </c>
      <c r="C147">
        <v>4.5</v>
      </c>
    </row>
    <row r="148" spans="2:3" x14ac:dyDescent="0.2">
      <c r="B148" t="s">
        <v>108</v>
      </c>
      <c r="C148">
        <v>3.3</v>
      </c>
    </row>
    <row r="149" spans="2:3" x14ac:dyDescent="0.2">
      <c r="B149" t="s">
        <v>248</v>
      </c>
      <c r="C149">
        <v>5.3</v>
      </c>
    </row>
    <row r="150" spans="2:3" x14ac:dyDescent="0.2">
      <c r="B150" t="s">
        <v>249</v>
      </c>
      <c r="C150">
        <v>4.3</v>
      </c>
    </row>
    <row r="151" spans="2:3" x14ac:dyDescent="0.2">
      <c r="B151" t="s">
        <v>203</v>
      </c>
      <c r="C151">
        <v>3.71</v>
      </c>
    </row>
    <row r="152" spans="2:3" x14ac:dyDescent="0.2">
      <c r="B152" t="s">
        <v>206</v>
      </c>
      <c r="C152">
        <v>1.63</v>
      </c>
    </row>
    <row r="153" spans="2:3" x14ac:dyDescent="0.2">
      <c r="B153" t="s">
        <v>197</v>
      </c>
      <c r="C153">
        <v>3.09</v>
      </c>
    </row>
    <row r="154" spans="2:3" x14ac:dyDescent="0.2">
      <c r="B154" t="s">
        <v>204</v>
      </c>
      <c r="C154">
        <v>2.3199999999999998</v>
      </c>
    </row>
    <row r="155" spans="2:3" x14ac:dyDescent="0.2">
      <c r="B155" t="s">
        <v>205</v>
      </c>
      <c r="C155">
        <v>2.19</v>
      </c>
    </row>
    <row r="156" spans="2:3" x14ac:dyDescent="0.2">
      <c r="B156" t="s">
        <v>129</v>
      </c>
      <c r="C156">
        <v>2.2999999999999998</v>
      </c>
    </row>
    <row r="157" spans="2:3" x14ac:dyDescent="0.2">
      <c r="B157" t="s">
        <v>309</v>
      </c>
      <c r="C157">
        <v>11.6</v>
      </c>
    </row>
    <row r="158" spans="2:3" x14ac:dyDescent="0.2">
      <c r="B158" t="s">
        <v>191</v>
      </c>
      <c r="C158">
        <v>5</v>
      </c>
    </row>
    <row r="159" spans="2:3" x14ac:dyDescent="0.2">
      <c r="B159" t="s">
        <v>192</v>
      </c>
      <c r="C159">
        <v>6.59</v>
      </c>
    </row>
    <row r="160" spans="2:3" x14ac:dyDescent="0.2">
      <c r="B160" t="s">
        <v>193</v>
      </c>
      <c r="C160">
        <v>6.68</v>
      </c>
    </row>
    <row r="161" spans="2:3" x14ac:dyDescent="0.2">
      <c r="B161" t="s">
        <v>318</v>
      </c>
      <c r="C161">
        <v>17</v>
      </c>
    </row>
    <row r="162" spans="2:3" x14ac:dyDescent="0.2">
      <c r="B162" t="s">
        <v>320</v>
      </c>
      <c r="C162">
        <v>5</v>
      </c>
    </row>
    <row r="163" spans="2:3" x14ac:dyDescent="0.2">
      <c r="B163" t="s">
        <v>319</v>
      </c>
      <c r="C163">
        <v>6</v>
      </c>
    </row>
    <row r="164" spans="2:3" x14ac:dyDescent="0.2">
      <c r="B164" t="s">
        <v>109</v>
      </c>
      <c r="C164">
        <v>6.8</v>
      </c>
    </row>
    <row r="165" spans="2:3" x14ac:dyDescent="0.2">
      <c r="B165" t="s">
        <v>110</v>
      </c>
      <c r="C165">
        <v>2.1</v>
      </c>
    </row>
    <row r="166" spans="2:3" x14ac:dyDescent="0.2">
      <c r="B166" t="s">
        <v>321</v>
      </c>
      <c r="C166">
        <v>7.5</v>
      </c>
    </row>
    <row r="167" spans="2:3" x14ac:dyDescent="0.2">
      <c r="B167" t="s">
        <v>322</v>
      </c>
      <c r="C167">
        <v>10.8</v>
      </c>
    </row>
    <row r="168" spans="2:3" x14ac:dyDescent="0.2">
      <c r="B168" t="s">
        <v>61</v>
      </c>
      <c r="C168">
        <v>4</v>
      </c>
    </row>
    <row r="169" spans="2:3" x14ac:dyDescent="0.2">
      <c r="B169" t="s">
        <v>62</v>
      </c>
      <c r="C169">
        <v>4.3</v>
      </c>
    </row>
    <row r="170" spans="2:3" x14ac:dyDescent="0.2">
      <c r="B170" t="s">
        <v>124</v>
      </c>
      <c r="C170">
        <v>1</v>
      </c>
    </row>
    <row r="171" spans="2:3" x14ac:dyDescent="0.2">
      <c r="B171" t="s">
        <v>123</v>
      </c>
      <c r="C171">
        <v>0.8</v>
      </c>
    </row>
    <row r="172" spans="2:3" x14ac:dyDescent="0.2">
      <c r="B172" t="s">
        <v>118</v>
      </c>
      <c r="C172">
        <v>1.5</v>
      </c>
    </row>
    <row r="173" spans="2:3" x14ac:dyDescent="0.2">
      <c r="B173" t="s">
        <v>324</v>
      </c>
      <c r="C173">
        <v>27</v>
      </c>
    </row>
    <row r="174" spans="2:3" x14ac:dyDescent="0.2">
      <c r="B174" t="s">
        <v>147</v>
      </c>
      <c r="C174">
        <v>2.2999999999999998</v>
      </c>
    </row>
    <row r="175" spans="2:3" x14ac:dyDescent="0.2">
      <c r="B175" t="s">
        <v>148</v>
      </c>
      <c r="C175">
        <v>1.3</v>
      </c>
    </row>
    <row r="176" spans="2:3" x14ac:dyDescent="0.2">
      <c r="B176" t="s">
        <v>149</v>
      </c>
      <c r="C176">
        <v>1.39</v>
      </c>
    </row>
    <row r="177" spans="2:3" x14ac:dyDescent="0.2">
      <c r="B177" t="s">
        <v>279</v>
      </c>
      <c r="C177">
        <v>3.38</v>
      </c>
    </row>
    <row r="178" spans="2:3" x14ac:dyDescent="0.2">
      <c r="B178" t="s">
        <v>287</v>
      </c>
      <c r="C178">
        <v>4.8</v>
      </c>
    </row>
    <row r="179" spans="2:3" x14ac:dyDescent="0.2">
      <c r="B179" t="s">
        <v>288</v>
      </c>
      <c r="C179">
        <v>6.54</v>
      </c>
    </row>
    <row r="180" spans="2:3" x14ac:dyDescent="0.2">
      <c r="B180" t="s">
        <v>289</v>
      </c>
      <c r="C180">
        <v>9.2899999999999991</v>
      </c>
    </row>
    <row r="181" spans="2:3" x14ac:dyDescent="0.2">
      <c r="B181" t="s">
        <v>290</v>
      </c>
      <c r="C181">
        <v>5.33</v>
      </c>
    </row>
    <row r="182" spans="2:3" x14ac:dyDescent="0.2">
      <c r="B182" t="s">
        <v>265</v>
      </c>
      <c r="C182">
        <v>3.7</v>
      </c>
    </row>
    <row r="183" spans="2:3" x14ac:dyDescent="0.2">
      <c r="B183" t="s">
        <v>194</v>
      </c>
      <c r="C183">
        <v>6.35</v>
      </c>
    </row>
    <row r="184" spans="2:3" x14ac:dyDescent="0.2">
      <c r="B184" t="s">
        <v>286</v>
      </c>
      <c r="C184">
        <v>3.3</v>
      </c>
    </row>
    <row r="185" spans="2:3" x14ac:dyDescent="0.2">
      <c r="B185" t="s">
        <v>177</v>
      </c>
      <c r="C185">
        <v>2.4</v>
      </c>
    </row>
    <row r="186" spans="2:3" x14ac:dyDescent="0.2">
      <c r="B186" t="s">
        <v>178</v>
      </c>
      <c r="C186">
        <v>4.9000000000000004</v>
      </c>
    </row>
    <row r="187" spans="2:3" x14ac:dyDescent="0.2">
      <c r="B187" t="s">
        <v>182</v>
      </c>
      <c r="C187">
        <v>3.8</v>
      </c>
    </row>
    <row r="188" spans="2:3" x14ac:dyDescent="0.2">
      <c r="B188" t="s">
        <v>251</v>
      </c>
      <c r="C188">
        <v>5.0999999999999996</v>
      </c>
    </row>
    <row r="189" spans="2:3" x14ac:dyDescent="0.2">
      <c r="B189" t="s">
        <v>252</v>
      </c>
      <c r="C189">
        <v>5.4</v>
      </c>
    </row>
    <row r="190" spans="2:3" x14ac:dyDescent="0.2">
      <c r="B190" t="s">
        <v>172</v>
      </c>
      <c r="C190">
        <v>1.47</v>
      </c>
    </row>
    <row r="191" spans="2:3" x14ac:dyDescent="0.2">
      <c r="B191" t="s">
        <v>181</v>
      </c>
      <c r="C191">
        <v>1</v>
      </c>
    </row>
    <row r="192" spans="2:3" x14ac:dyDescent="0.2">
      <c r="B192" t="s">
        <v>180</v>
      </c>
      <c r="C192">
        <v>1.53</v>
      </c>
    </row>
    <row r="193" spans="2:3" x14ac:dyDescent="0.2">
      <c r="B193" t="s">
        <v>186</v>
      </c>
      <c r="C193">
        <v>1.65</v>
      </c>
    </row>
    <row r="194" spans="2:3" x14ac:dyDescent="0.2">
      <c r="B194" t="s">
        <v>185</v>
      </c>
      <c r="C194">
        <v>1</v>
      </c>
    </row>
    <row r="195" spans="2:3" x14ac:dyDescent="0.2">
      <c r="B195" t="s">
        <v>187</v>
      </c>
      <c r="C195">
        <v>1</v>
      </c>
    </row>
    <row r="196" spans="2:3" x14ac:dyDescent="0.2">
      <c r="B196" t="s">
        <v>293</v>
      </c>
      <c r="C196">
        <v>8.1199999999999992</v>
      </c>
    </row>
    <row r="197" spans="2:3" x14ac:dyDescent="0.2">
      <c r="B197" t="s">
        <v>294</v>
      </c>
      <c r="C197">
        <v>7.23</v>
      </c>
    </row>
    <row r="198" spans="2:3" x14ac:dyDescent="0.2">
      <c r="B198" t="s">
        <v>291</v>
      </c>
      <c r="C198">
        <v>7.38</v>
      </c>
    </row>
    <row r="199" spans="2:3" x14ac:dyDescent="0.2">
      <c r="B199" t="s">
        <v>292</v>
      </c>
      <c r="C199">
        <v>7</v>
      </c>
    </row>
    <row r="200" spans="2:3" x14ac:dyDescent="0.2">
      <c r="B200" t="s">
        <v>250</v>
      </c>
      <c r="C200">
        <v>4.0999999999999996</v>
      </c>
    </row>
    <row r="201" spans="2:3" x14ac:dyDescent="0.2">
      <c r="B201" t="s">
        <v>93</v>
      </c>
      <c r="C201">
        <v>4.3</v>
      </c>
    </row>
    <row r="202" spans="2:3" x14ac:dyDescent="0.2">
      <c r="B202" t="s">
        <v>94</v>
      </c>
      <c r="C202">
        <v>4.4000000000000004</v>
      </c>
    </row>
    <row r="203" spans="2:3" x14ac:dyDescent="0.2">
      <c r="B203" t="s">
        <v>105</v>
      </c>
      <c r="C203">
        <v>4.9000000000000004</v>
      </c>
    </row>
    <row r="204" spans="2:3" x14ac:dyDescent="0.2">
      <c r="B204" t="s">
        <v>106</v>
      </c>
      <c r="C204">
        <v>5</v>
      </c>
    </row>
    <row r="205" spans="2:3" x14ac:dyDescent="0.2">
      <c r="B205" t="s">
        <v>240</v>
      </c>
      <c r="C205">
        <v>12.7</v>
      </c>
    </row>
    <row r="206" spans="2:3" x14ac:dyDescent="0.2">
      <c r="B206" t="s">
        <v>241</v>
      </c>
      <c r="C206">
        <v>6.3</v>
      </c>
    </row>
    <row r="207" spans="2:3" x14ac:dyDescent="0.2">
      <c r="B207" t="s">
        <v>171</v>
      </c>
      <c r="C207">
        <v>3.57</v>
      </c>
    </row>
    <row r="208" spans="2:3" x14ac:dyDescent="0.2">
      <c r="B208" t="s">
        <v>173</v>
      </c>
      <c r="C208">
        <v>2.4700000000000002</v>
      </c>
    </row>
    <row r="209" spans="2:3" x14ac:dyDescent="0.2">
      <c r="B209" t="s">
        <v>296</v>
      </c>
      <c r="C209">
        <v>7.6</v>
      </c>
    </row>
    <row r="210" spans="2:3" x14ac:dyDescent="0.2">
      <c r="B210" t="s">
        <v>297</v>
      </c>
      <c r="C210">
        <v>16</v>
      </c>
    </row>
    <row r="211" spans="2:3" x14ac:dyDescent="0.2">
      <c r="B211" t="s">
        <v>234</v>
      </c>
      <c r="C211">
        <v>6.5</v>
      </c>
    </row>
    <row r="212" spans="2:3" x14ac:dyDescent="0.2">
      <c r="B212" t="s">
        <v>236</v>
      </c>
      <c r="C212">
        <v>5</v>
      </c>
    </row>
    <row r="213" spans="2:3" x14ac:dyDescent="0.2">
      <c r="B213" t="s">
        <v>174</v>
      </c>
      <c r="C213">
        <v>5.0999999999999996</v>
      </c>
    </row>
    <row r="214" spans="2:3" x14ac:dyDescent="0.2">
      <c r="B214" t="s">
        <v>176</v>
      </c>
      <c r="C214">
        <v>1.85</v>
      </c>
    </row>
    <row r="215" spans="2:3" x14ac:dyDescent="0.2">
      <c r="B215" t="s">
        <v>175</v>
      </c>
      <c r="C215">
        <v>4.0999999999999996</v>
      </c>
    </row>
    <row r="216" spans="2:3" x14ac:dyDescent="0.2">
      <c r="B216" t="s">
        <v>188</v>
      </c>
      <c r="C216">
        <v>2</v>
      </c>
    </row>
    <row r="217" spans="2:3" x14ac:dyDescent="0.2">
      <c r="B217" t="s">
        <v>230</v>
      </c>
      <c r="C217">
        <v>1.79</v>
      </c>
    </row>
    <row r="218" spans="2:3" x14ac:dyDescent="0.2">
      <c r="B218" t="s">
        <v>231</v>
      </c>
      <c r="C218">
        <v>1.98</v>
      </c>
    </row>
    <row r="219" spans="2:3" x14ac:dyDescent="0.2">
      <c r="B219" t="s">
        <v>232</v>
      </c>
      <c r="C219">
        <v>2.1</v>
      </c>
    </row>
    <row r="220" spans="2:3" x14ac:dyDescent="0.2">
      <c r="B220" t="s">
        <v>233</v>
      </c>
      <c r="C220">
        <v>3</v>
      </c>
    </row>
    <row r="221" spans="2:3" x14ac:dyDescent="0.2">
      <c r="B221" t="s">
        <v>235</v>
      </c>
      <c r="C221">
        <v>9</v>
      </c>
    </row>
    <row r="222" spans="2:3" x14ac:dyDescent="0.2">
      <c r="B222" t="s">
        <v>260</v>
      </c>
      <c r="C222">
        <v>10</v>
      </c>
    </row>
    <row r="223" spans="2:3" x14ac:dyDescent="0.2">
      <c r="B223" t="s">
        <v>261</v>
      </c>
      <c r="C223">
        <v>9.5</v>
      </c>
    </row>
    <row r="224" spans="2:3" x14ac:dyDescent="0.2">
      <c r="B224" t="s">
        <v>271</v>
      </c>
      <c r="C224">
        <v>27.7</v>
      </c>
    </row>
    <row r="225" spans="2:3" x14ac:dyDescent="0.2">
      <c r="B225" t="s">
        <v>295</v>
      </c>
      <c r="C225">
        <v>12</v>
      </c>
    </row>
    <row r="226" spans="2:3" x14ac:dyDescent="0.2">
      <c r="B226" t="s">
        <v>299</v>
      </c>
      <c r="C226">
        <v>17</v>
      </c>
    </row>
    <row r="227" spans="2:3" x14ac:dyDescent="0.2">
      <c r="B227" t="s">
        <v>300</v>
      </c>
      <c r="C227">
        <v>19.3</v>
      </c>
    </row>
    <row r="228" spans="2:3" x14ac:dyDescent="0.2">
      <c r="B228" t="s">
        <v>302</v>
      </c>
      <c r="C228">
        <v>18.7</v>
      </c>
    </row>
    <row r="229" spans="2:3" x14ac:dyDescent="0.2">
      <c r="B229" t="s">
        <v>306</v>
      </c>
      <c r="C229">
        <v>28.5</v>
      </c>
    </row>
    <row r="230" spans="2:3" x14ac:dyDescent="0.2">
      <c r="B230" t="s">
        <v>310</v>
      </c>
      <c r="C230">
        <v>1.6</v>
      </c>
    </row>
    <row r="231" spans="2:3" x14ac:dyDescent="0.2">
      <c r="B231" t="s">
        <v>311</v>
      </c>
      <c r="C231">
        <v>11.6</v>
      </c>
    </row>
    <row r="232" spans="2:3" x14ac:dyDescent="0.2">
      <c r="B232" t="s">
        <v>313</v>
      </c>
      <c r="C232">
        <v>14</v>
      </c>
    </row>
    <row r="233" spans="2:3" x14ac:dyDescent="0.2">
      <c r="B233" t="s">
        <v>312</v>
      </c>
      <c r="C233">
        <v>17.8</v>
      </c>
    </row>
    <row r="234" spans="2:3" x14ac:dyDescent="0.2">
      <c r="B234" t="s">
        <v>315</v>
      </c>
      <c r="C234">
        <v>24</v>
      </c>
    </row>
    <row r="235" spans="2:3" x14ac:dyDescent="0.2">
      <c r="B235" t="s">
        <v>317</v>
      </c>
      <c r="C235">
        <v>18</v>
      </c>
    </row>
    <row r="236" spans="2:3" x14ac:dyDescent="0.2">
      <c r="B236" t="s">
        <v>323</v>
      </c>
      <c r="C236">
        <v>5.5</v>
      </c>
    </row>
    <row r="237" spans="2:3" x14ac:dyDescent="0.2">
      <c r="B237" t="s">
        <v>325</v>
      </c>
      <c r="C237">
        <v>8.5</v>
      </c>
    </row>
    <row r="238" spans="2:3" x14ac:dyDescent="0.2">
      <c r="B238" t="s">
        <v>326</v>
      </c>
      <c r="C238">
        <v>13</v>
      </c>
    </row>
    <row r="239" spans="2:3" x14ac:dyDescent="0.2">
      <c r="B239" t="s">
        <v>327</v>
      </c>
      <c r="C239">
        <v>16.600000000000001</v>
      </c>
    </row>
    <row r="240" spans="2:3" x14ac:dyDescent="0.2">
      <c r="B240" t="s">
        <v>328</v>
      </c>
      <c r="C240">
        <v>20.5</v>
      </c>
    </row>
    <row r="241" spans="2:3" x14ac:dyDescent="0.2">
      <c r="B241" t="s">
        <v>329</v>
      </c>
      <c r="C241">
        <v>19</v>
      </c>
    </row>
    <row r="242" spans="2:3" x14ac:dyDescent="0.2">
      <c r="B242" t="s">
        <v>303</v>
      </c>
      <c r="C242">
        <v>7.7</v>
      </c>
    </row>
    <row r="243" spans="2:3" x14ac:dyDescent="0.2">
      <c r="B243" t="s">
        <v>305</v>
      </c>
      <c r="C243">
        <v>9</v>
      </c>
    </row>
    <row r="244" spans="2:3" x14ac:dyDescent="0.2">
      <c r="B244" t="s">
        <v>304</v>
      </c>
      <c r="C244">
        <v>17.3</v>
      </c>
    </row>
    <row r="245" spans="2:3" x14ac:dyDescent="0.2">
      <c r="B245" t="s">
        <v>307</v>
      </c>
      <c r="C245">
        <v>7.7</v>
      </c>
    </row>
    <row r="246" spans="2:3" x14ac:dyDescent="0.2">
      <c r="B246" t="s">
        <v>131</v>
      </c>
      <c r="C246">
        <v>5.2</v>
      </c>
    </row>
    <row r="247" spans="2:3" x14ac:dyDescent="0.2">
      <c r="B247" t="s">
        <v>132</v>
      </c>
      <c r="C247">
        <v>1.6</v>
      </c>
    </row>
    <row r="248" spans="2:3" x14ac:dyDescent="0.2">
      <c r="B248" t="s">
        <v>134</v>
      </c>
      <c r="C248">
        <v>5.4</v>
      </c>
    </row>
    <row r="249" spans="2:3" x14ac:dyDescent="0.2">
      <c r="B249" t="s">
        <v>100</v>
      </c>
      <c r="C249">
        <v>3</v>
      </c>
    </row>
    <row r="250" spans="2:3" x14ac:dyDescent="0.2">
      <c r="B250" t="s">
        <v>101</v>
      </c>
      <c r="C250">
        <v>3.4</v>
      </c>
    </row>
    <row r="251" spans="2:3" x14ac:dyDescent="0.2">
      <c r="B251" t="s">
        <v>102</v>
      </c>
      <c r="C251">
        <v>2.8</v>
      </c>
    </row>
    <row r="252" spans="2:3" x14ac:dyDescent="0.2">
      <c r="B252" t="s">
        <v>276</v>
      </c>
      <c r="C252">
        <v>4.13</v>
      </c>
    </row>
    <row r="253" spans="2:3" x14ac:dyDescent="0.2">
      <c r="B253" t="s">
        <v>277</v>
      </c>
      <c r="C253">
        <v>2.37</v>
      </c>
    </row>
    <row r="254" spans="2:3" x14ac:dyDescent="0.2">
      <c r="B254" t="s">
        <v>278</v>
      </c>
      <c r="C254">
        <v>3.5</v>
      </c>
    </row>
    <row r="255" spans="2:3" x14ac:dyDescent="0.2">
      <c r="B255" t="s">
        <v>46</v>
      </c>
      <c r="C255">
        <v>5.5</v>
      </c>
    </row>
    <row r="256" spans="2:3" x14ac:dyDescent="0.2">
      <c r="B256" t="s">
        <v>47</v>
      </c>
      <c r="C256">
        <v>7.2</v>
      </c>
    </row>
    <row r="257" spans="2:3" x14ac:dyDescent="0.2">
      <c r="B257" t="s">
        <v>48</v>
      </c>
      <c r="C257">
        <v>8</v>
      </c>
    </row>
    <row r="258" spans="2:3" x14ac:dyDescent="0.2">
      <c r="B258" t="s">
        <v>49</v>
      </c>
      <c r="C258">
        <v>6.8</v>
      </c>
    </row>
    <row r="259" spans="2:3" x14ac:dyDescent="0.2">
      <c r="B259" t="s">
        <v>51</v>
      </c>
      <c r="C259">
        <v>5.8</v>
      </c>
    </row>
    <row r="260" spans="2:3" x14ac:dyDescent="0.2">
      <c r="B260" t="s">
        <v>50</v>
      </c>
      <c r="C260">
        <v>8.4</v>
      </c>
    </row>
    <row r="261" spans="2:3" x14ac:dyDescent="0.2">
      <c r="B261" t="s">
        <v>52</v>
      </c>
      <c r="C261">
        <v>6.7</v>
      </c>
    </row>
    <row r="262" spans="2:3" x14ac:dyDescent="0.2">
      <c r="B262" t="s">
        <v>54</v>
      </c>
      <c r="C262">
        <v>4</v>
      </c>
    </row>
    <row r="263" spans="2:3" x14ac:dyDescent="0.2">
      <c r="B263" t="s">
        <v>53</v>
      </c>
      <c r="C263">
        <v>6.8</v>
      </c>
    </row>
    <row r="264" spans="2:3" x14ac:dyDescent="0.2">
      <c r="B264" t="s">
        <v>55</v>
      </c>
      <c r="C264">
        <v>6</v>
      </c>
    </row>
    <row r="265" spans="2:3" x14ac:dyDescent="0.2">
      <c r="B265" t="s">
        <v>59</v>
      </c>
      <c r="C265">
        <v>6.6</v>
      </c>
    </row>
    <row r="266" spans="2:3" x14ac:dyDescent="0.2">
      <c r="B266" t="s">
        <v>57</v>
      </c>
      <c r="C266">
        <v>7.8</v>
      </c>
    </row>
    <row r="267" spans="2:3" x14ac:dyDescent="0.2">
      <c r="B267" t="s">
        <v>60</v>
      </c>
      <c r="C267">
        <v>3.6</v>
      </c>
    </row>
    <row r="268" spans="2:3" x14ac:dyDescent="0.2">
      <c r="B268" t="s">
        <v>64</v>
      </c>
      <c r="C268">
        <v>5.3</v>
      </c>
    </row>
    <row r="269" spans="2:3" x14ac:dyDescent="0.2">
      <c r="B269" t="s">
        <v>63</v>
      </c>
      <c r="C269">
        <v>6</v>
      </c>
    </row>
    <row r="270" spans="2:3" x14ac:dyDescent="0.2">
      <c r="B270" t="s">
        <v>66</v>
      </c>
      <c r="C270">
        <v>5.2</v>
      </c>
    </row>
    <row r="271" spans="2:3" x14ac:dyDescent="0.2">
      <c r="B271" t="s">
        <v>75</v>
      </c>
      <c r="C271">
        <v>5.5</v>
      </c>
    </row>
    <row r="272" spans="2:3" x14ac:dyDescent="0.2">
      <c r="B272" t="s">
        <v>88</v>
      </c>
      <c r="C272">
        <v>2.4</v>
      </c>
    </row>
    <row r="273" spans="2:3" x14ac:dyDescent="0.2">
      <c r="B273" t="s">
        <v>89</v>
      </c>
      <c r="C273">
        <v>3.3</v>
      </c>
    </row>
    <row r="274" spans="2:3" x14ac:dyDescent="0.2">
      <c r="B274" t="s">
        <v>95</v>
      </c>
      <c r="C274">
        <v>4.4000000000000004</v>
      </c>
    </row>
    <row r="275" spans="2:3" x14ac:dyDescent="0.2">
      <c r="B275" t="s">
        <v>96</v>
      </c>
      <c r="C275">
        <v>4.5999999999999996</v>
      </c>
    </row>
    <row r="276" spans="2:3" x14ac:dyDescent="0.2">
      <c r="B276" t="s">
        <v>97</v>
      </c>
      <c r="C276">
        <v>5</v>
      </c>
    </row>
    <row r="277" spans="2:3" x14ac:dyDescent="0.2">
      <c r="B277" t="s">
        <v>121</v>
      </c>
      <c r="C277">
        <v>4.0999999999999996</v>
      </c>
    </row>
    <row r="278" spans="2:3" x14ac:dyDescent="0.2">
      <c r="B278" t="s">
        <v>125</v>
      </c>
      <c r="C278">
        <v>0.6</v>
      </c>
    </row>
    <row r="279" spans="2:3" x14ac:dyDescent="0.2">
      <c r="B279" t="s">
        <v>126</v>
      </c>
      <c r="C279">
        <v>1.7</v>
      </c>
    </row>
    <row r="280" spans="2:3" x14ac:dyDescent="0.2">
      <c r="B280" t="s">
        <v>127</v>
      </c>
      <c r="C280">
        <v>2.2999999999999998</v>
      </c>
    </row>
    <row r="281" spans="2:3" x14ac:dyDescent="0.2">
      <c r="B281" t="s">
        <v>130</v>
      </c>
      <c r="C281">
        <v>1.9</v>
      </c>
    </row>
    <row r="282" spans="2:3" x14ac:dyDescent="0.2">
      <c r="B282" t="s">
        <v>135</v>
      </c>
      <c r="C282">
        <v>2.9</v>
      </c>
    </row>
    <row r="283" spans="2:3" x14ac:dyDescent="0.2">
      <c r="B283" t="s">
        <v>136</v>
      </c>
      <c r="C283">
        <v>4.9000000000000004</v>
      </c>
    </row>
    <row r="284" spans="2:3" x14ac:dyDescent="0.2">
      <c r="B284" t="s">
        <v>137</v>
      </c>
      <c r="C284">
        <v>3.5</v>
      </c>
    </row>
    <row r="285" spans="2:3" x14ac:dyDescent="0.2">
      <c r="B285" t="s">
        <v>138</v>
      </c>
      <c r="C285">
        <v>0.8</v>
      </c>
    </row>
    <row r="286" spans="2:3" x14ac:dyDescent="0.2">
      <c r="B286" t="s">
        <v>141</v>
      </c>
      <c r="C286">
        <v>1.51</v>
      </c>
    </row>
    <row r="287" spans="2:3" x14ac:dyDescent="0.2">
      <c r="B287" t="s">
        <v>150</v>
      </c>
      <c r="C287">
        <v>2.2599999999999998</v>
      </c>
    </row>
    <row r="288" spans="2:3" x14ac:dyDescent="0.2">
      <c r="B288" t="s">
        <v>228</v>
      </c>
      <c r="C288">
        <v>2</v>
      </c>
    </row>
    <row r="289" spans="2:3" x14ac:dyDescent="0.2">
      <c r="B289" t="s">
        <v>36</v>
      </c>
      <c r="C289">
        <v>2.6</v>
      </c>
    </row>
    <row r="290" spans="2:3" x14ac:dyDescent="0.2">
      <c r="B290" t="s">
        <v>37</v>
      </c>
      <c r="C290">
        <v>1.1000000000000001</v>
      </c>
    </row>
    <row r="291" spans="2:3" x14ac:dyDescent="0.2">
      <c r="B291" t="s">
        <v>38</v>
      </c>
      <c r="C291">
        <v>1.3</v>
      </c>
    </row>
    <row r="292" spans="2:3" x14ac:dyDescent="0.2">
      <c r="B292" t="s">
        <v>39</v>
      </c>
      <c r="C292">
        <v>2.1</v>
      </c>
    </row>
    <row r="293" spans="2:3" x14ac:dyDescent="0.2">
      <c r="B293" t="s">
        <v>246</v>
      </c>
      <c r="C293">
        <v>10.199999999999999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94"/>
  <sheetViews>
    <sheetView workbookViewId="0"/>
  </sheetViews>
  <sheetFormatPr defaultColWidth="8.85546875" defaultRowHeight="12.75" x14ac:dyDescent="0.2"/>
  <cols>
    <col min="1" max="1" width="22.85546875" style="17" customWidth="1"/>
    <col min="2" max="2" width="13.28515625" style="14" customWidth="1"/>
    <col min="3" max="4" width="8.85546875" style="15"/>
    <col min="5" max="5" width="18.28515625" style="15" customWidth="1"/>
    <col min="6" max="16384" width="8.85546875" style="16"/>
  </cols>
  <sheetData>
    <row r="1" spans="1:6" ht="15" x14ac:dyDescent="0.25">
      <c r="A1" s="13" t="s">
        <v>41</v>
      </c>
    </row>
    <row r="5" spans="1:6" ht="15" x14ac:dyDescent="0.25">
      <c r="A5" s="13" t="s">
        <v>0</v>
      </c>
      <c r="B5" s="18" t="s">
        <v>42</v>
      </c>
      <c r="C5" s="19" t="s">
        <v>43</v>
      </c>
      <c r="D5" s="19" t="s">
        <v>44</v>
      </c>
      <c r="E5" s="19" t="s">
        <v>45</v>
      </c>
      <c r="F5" s="22"/>
    </row>
    <row r="6" spans="1:6" x14ac:dyDescent="0.2">
      <c r="A6" s="17" t="s">
        <v>78</v>
      </c>
      <c r="B6" s="14">
        <v>38.588999999999999</v>
      </c>
      <c r="C6" s="15">
        <v>14.446920617243524</v>
      </c>
      <c r="D6" s="15">
        <v>5.9369117725072158</v>
      </c>
      <c r="E6" s="15">
        <v>13.107460319131199</v>
      </c>
    </row>
    <row r="7" spans="1:6" x14ac:dyDescent="0.2">
      <c r="A7" s="17" t="s">
        <v>79</v>
      </c>
      <c r="B7" s="14">
        <v>30.616</v>
      </c>
      <c r="C7" s="15">
        <v>12.005021269327367</v>
      </c>
      <c r="D7" s="15">
        <v>5.4378956623320649</v>
      </c>
      <c r="E7" s="15">
        <v>14.51891721156624</v>
      </c>
    </row>
    <row r="8" spans="1:6" x14ac:dyDescent="0.2">
      <c r="A8" s="17" t="s">
        <v>77</v>
      </c>
      <c r="B8" s="14">
        <v>40.302</v>
      </c>
      <c r="C8" s="15">
        <v>12.746031685754243</v>
      </c>
      <c r="D8" s="15">
        <v>5.1368739267827843</v>
      </c>
      <c r="E8" s="15">
        <v>14.07840520963536</v>
      </c>
    </row>
    <row r="9" spans="1:6" x14ac:dyDescent="0.2">
      <c r="A9" s="17" t="s">
        <v>225</v>
      </c>
      <c r="B9" s="14">
        <v>12.676</v>
      </c>
      <c r="C9" s="15">
        <v>9.567986177468276</v>
      </c>
      <c r="D9" s="15">
        <v>5.1802318170043939</v>
      </c>
      <c r="E9" s="15">
        <v>23.272089501012001</v>
      </c>
    </row>
    <row r="10" spans="1:6" x14ac:dyDescent="0.2">
      <c r="A10" s="17" t="s">
        <v>227</v>
      </c>
      <c r="B10" s="14">
        <v>1.4028</v>
      </c>
      <c r="C10" s="15">
        <v>3.619879953920341</v>
      </c>
      <c r="D10" s="15">
        <v>2.4893373346897918</v>
      </c>
      <c r="E10" s="15">
        <v>16.10421450411312</v>
      </c>
    </row>
    <row r="11" spans="1:6" x14ac:dyDescent="0.2">
      <c r="A11" s="17" t="s">
        <v>280</v>
      </c>
      <c r="B11" s="14">
        <v>23.442</v>
      </c>
      <c r="C11" s="15">
        <v>9.8931562455579538</v>
      </c>
      <c r="D11" s="15">
        <v>3.9543784440765912</v>
      </c>
      <c r="E11" s="15">
        <v>10.324803977690399</v>
      </c>
    </row>
    <row r="12" spans="1:6" x14ac:dyDescent="0.2">
      <c r="A12" s="17" t="s">
        <v>65</v>
      </c>
      <c r="B12" s="14">
        <v>36.232999999999997</v>
      </c>
      <c r="C12" s="15">
        <v>15.050839224895702</v>
      </c>
      <c r="D12" s="15">
        <v>7.8547581165776705</v>
      </c>
      <c r="E12" s="15">
        <v>17.069059558800479</v>
      </c>
    </row>
    <row r="13" spans="1:6" x14ac:dyDescent="0.2">
      <c r="A13" s="17" t="s">
        <v>67</v>
      </c>
      <c r="B13" s="14">
        <v>10.718</v>
      </c>
      <c r="C13" s="15">
        <v>7.1930434003656814</v>
      </c>
      <c r="D13" s="15">
        <v>3.4779063127795262</v>
      </c>
      <c r="E13" s="15">
        <v>37.139908208620803</v>
      </c>
    </row>
    <row r="14" spans="1:6" x14ac:dyDescent="0.2">
      <c r="A14" s="17" t="s">
        <v>112</v>
      </c>
      <c r="B14" s="14">
        <v>58.923000000000002</v>
      </c>
      <c r="C14" s="15">
        <v>17.604793223006837</v>
      </c>
      <c r="D14" s="15">
        <v>7.4578802979256444</v>
      </c>
      <c r="E14" s="15">
        <v>26.379166566455996</v>
      </c>
    </row>
    <row r="15" spans="1:6" x14ac:dyDescent="0.2">
      <c r="A15" s="17" t="s">
        <v>117</v>
      </c>
      <c r="B15" s="14">
        <v>5.4880000000000004</v>
      </c>
      <c r="C15" s="15">
        <v>6.4807042946140347</v>
      </c>
      <c r="D15" s="15">
        <v>2.9666627884197347</v>
      </c>
      <c r="E15" s="15">
        <v>26.53936118173824</v>
      </c>
    </row>
    <row r="16" spans="1:6" x14ac:dyDescent="0.2">
      <c r="A16" s="17" t="s">
        <v>314</v>
      </c>
      <c r="B16" s="14">
        <v>330.55</v>
      </c>
      <c r="C16" s="15">
        <v>37.877006241628791</v>
      </c>
      <c r="D16" s="15">
        <v>15.109847150009392</v>
      </c>
      <c r="E16" s="15">
        <v>6.4868730606187199</v>
      </c>
    </row>
    <row r="17" spans="1:5" x14ac:dyDescent="0.2">
      <c r="A17" s="17" t="s">
        <v>316</v>
      </c>
      <c r="B17" s="14">
        <v>273.7</v>
      </c>
      <c r="C17" s="15">
        <v>42.789363299227652</v>
      </c>
      <c r="D17" s="15">
        <v>21.394681612454924</v>
      </c>
      <c r="E17" s="15">
        <v>4.6173597029736007</v>
      </c>
    </row>
    <row r="18" spans="1:5" x14ac:dyDescent="0.2">
      <c r="A18" s="17" t="s">
        <v>113</v>
      </c>
      <c r="B18" s="14">
        <v>34.537999999999997</v>
      </c>
      <c r="C18" s="15">
        <v>12.474476494776514</v>
      </c>
      <c r="D18" s="15">
        <v>6.6362303330371972</v>
      </c>
      <c r="E18" s="15">
        <v>25.175876858800802</v>
      </c>
    </row>
    <row r="19" spans="1:5" x14ac:dyDescent="0.2">
      <c r="A19" s="17" t="s">
        <v>114</v>
      </c>
      <c r="B19" s="14">
        <v>34.231999999999999</v>
      </c>
      <c r="C19" s="15">
        <v>12.376085328700682</v>
      </c>
      <c r="D19" s="15">
        <v>5.7336189669177271</v>
      </c>
      <c r="E19" s="15">
        <v>19.757046475895521</v>
      </c>
    </row>
    <row r="20" spans="1:5" x14ac:dyDescent="0.2">
      <c r="A20" s="17" t="s">
        <v>115</v>
      </c>
      <c r="B20" s="14">
        <v>32.149000000000001</v>
      </c>
      <c r="C20" s="15">
        <v>9.3650333849683722</v>
      </c>
      <c r="D20" s="15">
        <v>0.85612213574390916</v>
      </c>
      <c r="E20" s="15">
        <v>32.68436956887696</v>
      </c>
    </row>
    <row r="21" spans="1:5" x14ac:dyDescent="0.2">
      <c r="A21" s="17" t="s">
        <v>139</v>
      </c>
      <c r="B21" s="14">
        <v>82.534999999999997</v>
      </c>
      <c r="C21" s="15">
        <v>28.512473803955491</v>
      </c>
      <c r="D21" s="15">
        <v>12.340354480725019</v>
      </c>
      <c r="E21" s="15">
        <v>11.236780750013279</v>
      </c>
    </row>
    <row r="22" spans="1:5" x14ac:dyDescent="0.2">
      <c r="A22" s="17" t="s">
        <v>140</v>
      </c>
      <c r="B22" s="14">
        <v>10.78</v>
      </c>
      <c r="C22" s="15">
        <v>8.7852644950798293</v>
      </c>
      <c r="D22" s="15">
        <v>4.184735655610341</v>
      </c>
      <c r="E22" s="15">
        <v>16.98498007863888</v>
      </c>
    </row>
    <row r="23" spans="1:5" x14ac:dyDescent="0.2">
      <c r="A23" s="17" t="s">
        <v>301</v>
      </c>
      <c r="B23" s="14">
        <v>46.426000000000002</v>
      </c>
      <c r="C23" s="15">
        <v>18.622316592342518</v>
      </c>
      <c r="D23" s="15">
        <v>17.335848340680606</v>
      </c>
      <c r="E23" s="15">
        <v>8.0406684847896006</v>
      </c>
    </row>
    <row r="24" spans="1:5" x14ac:dyDescent="0.2">
      <c r="A24" s="17" t="s">
        <v>68</v>
      </c>
      <c r="B24" s="14">
        <v>50.689</v>
      </c>
      <c r="C24" s="15">
        <v>17.017207893775339</v>
      </c>
      <c r="D24" s="15">
        <v>9.9523915569635797</v>
      </c>
      <c r="E24" s="15">
        <v>13.443890304963361</v>
      </c>
    </row>
    <row r="25" spans="1:5" x14ac:dyDescent="0.2">
      <c r="A25" s="17" t="s">
        <v>70</v>
      </c>
      <c r="B25" s="14">
        <v>13.252000000000001</v>
      </c>
      <c r="C25" s="15">
        <v>10.323227559028446</v>
      </c>
      <c r="D25" s="15">
        <v>5.3389559401640909</v>
      </c>
      <c r="E25" s="15">
        <v>24.399675100854239</v>
      </c>
    </row>
    <row r="26" spans="1:5" x14ac:dyDescent="0.2">
      <c r="A26" s="17" t="s">
        <v>69</v>
      </c>
      <c r="B26" s="14">
        <v>19.582999999999998</v>
      </c>
      <c r="C26" s="15">
        <v>11.815411698227859</v>
      </c>
      <c r="D26" s="15">
        <v>6.2133313656692417</v>
      </c>
      <c r="E26" s="15">
        <v>22.961200296698397</v>
      </c>
    </row>
    <row r="27" spans="1:5" x14ac:dyDescent="0.2">
      <c r="A27" s="17" t="s">
        <v>56</v>
      </c>
      <c r="B27" s="14">
        <v>52.558999999999997</v>
      </c>
      <c r="C27" s="15">
        <v>19.373623006077462</v>
      </c>
      <c r="D27" s="15">
        <v>9.5044542103485412</v>
      </c>
      <c r="E27" s="15">
        <v>17.273048954763361</v>
      </c>
    </row>
    <row r="28" spans="1:5" x14ac:dyDescent="0.2">
      <c r="A28" s="17" t="s">
        <v>58</v>
      </c>
      <c r="B28" s="14">
        <v>46.103999999999999</v>
      </c>
      <c r="C28" s="15">
        <v>17.768589107622311</v>
      </c>
      <c r="D28" s="15">
        <v>9.2103781105854559</v>
      </c>
      <c r="E28" s="15">
        <v>17.525117886730079</v>
      </c>
    </row>
    <row r="29" spans="1:5" x14ac:dyDescent="0.2">
      <c r="A29" s="17" t="s">
        <v>128</v>
      </c>
      <c r="B29" s="14">
        <v>56.863</v>
      </c>
      <c r="C29" s="15">
        <v>22.440048934225945</v>
      </c>
      <c r="D29" s="15">
        <v>12.39991140313106</v>
      </c>
      <c r="E29" s="15">
        <v>16.303856293850401</v>
      </c>
    </row>
    <row r="30" spans="1:5" x14ac:dyDescent="0.2">
      <c r="A30" s="17" t="s">
        <v>80</v>
      </c>
      <c r="B30" s="14">
        <v>41.988999999999997</v>
      </c>
      <c r="C30" s="15">
        <v>13.348510269003581</v>
      </c>
      <c r="D30" s="15">
        <v>5.2765218774232387</v>
      </c>
      <c r="E30" s="15">
        <v>16.387866992740321</v>
      </c>
    </row>
    <row r="31" spans="1:5" x14ac:dyDescent="0.2">
      <c r="A31" s="17" t="s">
        <v>83</v>
      </c>
      <c r="B31" s="14">
        <v>40.704000000000001</v>
      </c>
      <c r="C31" s="15">
        <v>14.241413465368105</v>
      </c>
      <c r="D31" s="15">
        <v>8.1602836053202843</v>
      </c>
      <c r="E31" s="15">
        <v>9.6251080566115199</v>
      </c>
    </row>
    <row r="32" spans="1:5" x14ac:dyDescent="0.2">
      <c r="A32" s="17" t="s">
        <v>85</v>
      </c>
      <c r="B32" s="14">
        <v>24.914999999999999</v>
      </c>
      <c r="C32" s="15">
        <v>10.591925704549791</v>
      </c>
      <c r="D32" s="15">
        <v>3.6519767413463065</v>
      </c>
      <c r="E32" s="15">
        <v>13.622648729896801</v>
      </c>
    </row>
    <row r="33" spans="1:5" x14ac:dyDescent="0.2">
      <c r="A33" s="17" t="s">
        <v>86</v>
      </c>
      <c r="B33" s="14">
        <v>46.601999999999997</v>
      </c>
      <c r="C33" s="15">
        <v>15.687609301442899</v>
      </c>
      <c r="D33" s="15">
        <v>10.591263052967632</v>
      </c>
      <c r="E33" s="15">
        <v>16.914160060068482</v>
      </c>
    </row>
    <row r="34" spans="1:5" x14ac:dyDescent="0.2">
      <c r="A34" s="17" t="s">
        <v>87</v>
      </c>
      <c r="B34" s="14">
        <v>19.631</v>
      </c>
      <c r="C34" s="15">
        <v>10.311872781393996</v>
      </c>
      <c r="D34" s="15">
        <v>4.6523177646504354</v>
      </c>
      <c r="E34" s="15">
        <v>27.004087569175198</v>
      </c>
    </row>
    <row r="35" spans="1:5" x14ac:dyDescent="0.2">
      <c r="A35" s="17" t="s">
        <v>72</v>
      </c>
      <c r="B35" s="14">
        <v>35.710999999999999</v>
      </c>
      <c r="C35" s="15">
        <v>13.268211993290057</v>
      </c>
      <c r="D35" s="15">
        <v>7.3780166585815907</v>
      </c>
      <c r="E35" s="15">
        <v>4.8724215939907198</v>
      </c>
    </row>
    <row r="36" spans="1:5" x14ac:dyDescent="0.2">
      <c r="A36" s="17" t="s">
        <v>74</v>
      </c>
      <c r="B36" s="14">
        <v>24.808</v>
      </c>
      <c r="C36" s="15">
        <v>16.965144699415472</v>
      </c>
      <c r="D36" s="15">
        <v>6.4981340438361546</v>
      </c>
      <c r="E36" s="15">
        <v>21.362618509478398</v>
      </c>
    </row>
    <row r="37" spans="1:5" x14ac:dyDescent="0.2">
      <c r="A37" s="17" t="s">
        <v>71</v>
      </c>
      <c r="B37" s="14">
        <v>43.633000000000003</v>
      </c>
      <c r="C37" s="15">
        <v>19.431968793626705</v>
      </c>
      <c r="D37" s="15">
        <v>12.07150332806483</v>
      </c>
      <c r="E37" s="15">
        <v>16.658608031730719</v>
      </c>
    </row>
    <row r="38" spans="1:5" x14ac:dyDescent="0.2">
      <c r="A38" s="17" t="s">
        <v>73</v>
      </c>
      <c r="B38" s="14">
        <v>33.433</v>
      </c>
      <c r="C38" s="15">
        <v>16.732177479103047</v>
      </c>
      <c r="D38" s="15">
        <v>9.6106013018252838</v>
      </c>
      <c r="E38" s="15">
        <v>18.16382158780992</v>
      </c>
    </row>
    <row r="39" spans="1:5" x14ac:dyDescent="0.2">
      <c r="A39" s="17" t="s">
        <v>81</v>
      </c>
      <c r="B39" s="14">
        <v>30.876000000000001</v>
      </c>
      <c r="C39" s="15">
        <v>15.154736901126004</v>
      </c>
      <c r="D39" s="15">
        <v>7.9988322666354161</v>
      </c>
      <c r="E39" s="15">
        <v>14.97339447825936</v>
      </c>
    </row>
    <row r="40" spans="1:5" x14ac:dyDescent="0.2">
      <c r="A40" s="17" t="s">
        <v>82</v>
      </c>
      <c r="B40" s="14">
        <v>27.856000000000002</v>
      </c>
      <c r="C40" s="15">
        <v>13.832084102124679</v>
      </c>
      <c r="D40" s="15">
        <v>5.7097925498196593</v>
      </c>
      <c r="E40" s="15">
        <v>13.315293944810881</v>
      </c>
    </row>
    <row r="41" spans="1:5" x14ac:dyDescent="0.2">
      <c r="A41" s="17" t="s">
        <v>84</v>
      </c>
      <c r="B41" s="14">
        <v>11.859</v>
      </c>
      <c r="C41" s="15">
        <v>7.6863246217350945</v>
      </c>
      <c r="D41" s="15">
        <v>4.2673626913117806</v>
      </c>
      <c r="E41" s="15">
        <v>26.185394855120162</v>
      </c>
    </row>
    <row r="42" spans="1:5" x14ac:dyDescent="0.2">
      <c r="A42" s="17" t="s">
        <v>163</v>
      </c>
      <c r="B42" s="14">
        <v>13.952999999999999</v>
      </c>
      <c r="C42" s="15">
        <v>9.3469412841994135</v>
      </c>
      <c r="D42" s="15">
        <v>4.1946717056353791</v>
      </c>
      <c r="E42" s="15">
        <v>25.428961639767842</v>
      </c>
    </row>
    <row r="43" spans="1:5" x14ac:dyDescent="0.2">
      <c r="A43" s="17" t="s">
        <v>165</v>
      </c>
      <c r="B43" s="14">
        <v>11.585000000000001</v>
      </c>
      <c r="C43" s="15">
        <v>10.944462017510416</v>
      </c>
      <c r="D43" s="15">
        <v>5.9980209155930684</v>
      </c>
      <c r="E43" s="15">
        <v>21.84891907272096</v>
      </c>
    </row>
    <row r="44" spans="1:5" x14ac:dyDescent="0.2">
      <c r="A44" s="17" t="s">
        <v>183</v>
      </c>
      <c r="B44" s="14">
        <v>23.091000000000001</v>
      </c>
      <c r="C44" s="15">
        <v>14.004718067139773</v>
      </c>
      <c r="D44" s="15">
        <v>6.2544740911568377</v>
      </c>
      <c r="E44" s="15">
        <v>9.4970858656238395</v>
      </c>
    </row>
    <row r="45" spans="1:5" x14ac:dyDescent="0.2">
      <c r="A45" s="17" t="s">
        <v>266</v>
      </c>
      <c r="B45" s="14">
        <v>176.13</v>
      </c>
      <c r="C45" s="15">
        <v>25.726876448856441</v>
      </c>
      <c r="D45" s="15">
        <v>11.088632776769773</v>
      </c>
      <c r="E45" s="15">
        <v>7.5493618315843207</v>
      </c>
    </row>
    <row r="46" spans="1:5" x14ac:dyDescent="0.2">
      <c r="A46" s="17" t="s">
        <v>270</v>
      </c>
      <c r="B46" s="14">
        <v>93.331999999999994</v>
      </c>
      <c r="C46" s="15">
        <v>27.469003362967996</v>
      </c>
      <c r="D46" s="15">
        <v>12.312004894658353</v>
      </c>
      <c r="E46" s="15">
        <v>6.5431481353180807</v>
      </c>
    </row>
    <row r="47" spans="1:5" x14ac:dyDescent="0.2">
      <c r="A47" s="17" t="s">
        <v>269</v>
      </c>
      <c r="B47" s="14">
        <v>98.44</v>
      </c>
      <c r="C47" s="15">
        <v>27.023602405502842</v>
      </c>
      <c r="D47" s="15">
        <v>15.452012133886532</v>
      </c>
      <c r="E47" s="15">
        <v>6.7287927892257597</v>
      </c>
    </row>
    <row r="48" spans="1:5" x14ac:dyDescent="0.2">
      <c r="A48" s="17" t="s">
        <v>267</v>
      </c>
      <c r="B48" s="14">
        <v>285.73</v>
      </c>
      <c r="C48" s="15">
        <v>32.213268611574811</v>
      </c>
      <c r="D48" s="15">
        <v>19.002900591735607</v>
      </c>
      <c r="E48" s="15">
        <v>4.2572444686041599</v>
      </c>
    </row>
    <row r="49" spans="1:5" x14ac:dyDescent="0.2">
      <c r="A49" s="17" t="s">
        <v>272</v>
      </c>
      <c r="B49" s="14">
        <v>161.82</v>
      </c>
      <c r="C49" s="15">
        <v>37.111279313059654</v>
      </c>
      <c r="D49" s="15">
        <v>21.942585435754545</v>
      </c>
      <c r="E49" s="15">
        <v>7.5430128622780801</v>
      </c>
    </row>
    <row r="50" spans="1:5" x14ac:dyDescent="0.2">
      <c r="A50" s="17" t="s">
        <v>273</v>
      </c>
      <c r="B50" s="14">
        <v>146.57</v>
      </c>
      <c r="C50" s="15">
        <v>27.846122561400378</v>
      </c>
      <c r="D50" s="15">
        <v>14.106629560465075</v>
      </c>
      <c r="E50" s="15">
        <v>8.8987302406727995</v>
      </c>
    </row>
    <row r="51" spans="1:5" x14ac:dyDescent="0.2">
      <c r="A51" s="17" t="s">
        <v>275</v>
      </c>
      <c r="B51" s="14">
        <v>97.554000000000002</v>
      </c>
      <c r="C51" s="15">
        <v>29.998240570224809</v>
      </c>
      <c r="D51" s="15">
        <v>15.576754388953884</v>
      </c>
      <c r="E51" s="15">
        <v>7.3022820654273604</v>
      </c>
    </row>
    <row r="52" spans="1:5" x14ac:dyDescent="0.2">
      <c r="A52" s="17" t="s">
        <v>274</v>
      </c>
      <c r="B52" s="14">
        <v>105.96</v>
      </c>
      <c r="C52" s="15">
        <v>33.535807696744129</v>
      </c>
      <c r="D52" s="15">
        <v>12.738215842055814</v>
      </c>
      <c r="E52" s="15">
        <v>11.24050495496544</v>
      </c>
    </row>
    <row r="53" spans="1:5" x14ac:dyDescent="0.2">
      <c r="A53" s="17" t="s">
        <v>281</v>
      </c>
      <c r="B53" s="14">
        <v>75.819999999999993</v>
      </c>
      <c r="C53" s="15">
        <v>26.862322129048675</v>
      </c>
      <c r="D53" s="15">
        <v>11.707197686363694</v>
      </c>
      <c r="E53" s="15">
        <v>12.5947444288248</v>
      </c>
    </row>
    <row r="54" spans="1:5" x14ac:dyDescent="0.2">
      <c r="A54" s="17" t="s">
        <v>282</v>
      </c>
      <c r="B54" s="14">
        <v>33.261000000000003</v>
      </c>
      <c r="C54" s="15">
        <v>13.73711821130858</v>
      </c>
      <c r="D54" s="15">
        <v>6.3439330870485806</v>
      </c>
      <c r="E54" s="15">
        <v>15.070683302722079</v>
      </c>
    </row>
    <row r="55" spans="1:5" x14ac:dyDescent="0.2">
      <c r="A55" s="17" t="s">
        <v>283</v>
      </c>
      <c r="B55" s="14">
        <v>29.085000000000001</v>
      </c>
      <c r="C55" s="15">
        <v>14.035263080808352</v>
      </c>
      <c r="D55" s="15">
        <v>4.306178917200663</v>
      </c>
      <c r="E55" s="15">
        <v>8.1574391818656</v>
      </c>
    </row>
    <row r="56" spans="1:5" x14ac:dyDescent="0.2">
      <c r="A56" s="17" t="s">
        <v>285</v>
      </c>
      <c r="B56" s="14">
        <v>145.13</v>
      </c>
      <c r="C56" s="15">
        <v>34.325341599074051</v>
      </c>
      <c r="D56" s="15">
        <v>16.633786075141703</v>
      </c>
      <c r="E56" s="15">
        <v>6.0507381148790405</v>
      </c>
    </row>
    <row r="57" spans="1:5" x14ac:dyDescent="0.2">
      <c r="A57" s="17" t="s">
        <v>151</v>
      </c>
      <c r="B57" s="14">
        <v>50.564</v>
      </c>
      <c r="C57" s="15">
        <v>16.867530175618409</v>
      </c>
      <c r="D57" s="15">
        <v>8.3399770587623294</v>
      </c>
      <c r="E57" s="15">
        <v>15.970715489102881</v>
      </c>
    </row>
    <row r="58" spans="1:5" x14ac:dyDescent="0.2">
      <c r="A58" s="17" t="s">
        <v>152</v>
      </c>
      <c r="B58" s="14">
        <v>33.308999999999997</v>
      </c>
      <c r="C58" s="15">
        <v>15.337629072623484</v>
      </c>
      <c r="D58" s="15">
        <v>7.6169457159113447</v>
      </c>
      <c r="E58" s="15">
        <v>18.722877851694722</v>
      </c>
    </row>
    <row r="59" spans="1:5" x14ac:dyDescent="0.2">
      <c r="A59" s="17" t="s">
        <v>153</v>
      </c>
      <c r="B59" s="14">
        <v>16.059000000000001</v>
      </c>
      <c r="C59" s="15">
        <v>7.4458627883653028</v>
      </c>
      <c r="D59" s="15">
        <v>3.9818971205576514</v>
      </c>
      <c r="E59" s="15">
        <v>36.305615481025441</v>
      </c>
    </row>
    <row r="60" spans="1:5" x14ac:dyDescent="0.2">
      <c r="A60" s="17" t="s">
        <v>154</v>
      </c>
      <c r="B60" s="14">
        <v>51.636000000000003</v>
      </c>
      <c r="C60" s="15">
        <v>15.218495775625208</v>
      </c>
      <c r="D60" s="15">
        <v>6.3554017480200375</v>
      </c>
      <c r="E60" s="15">
        <v>17.00864396678304</v>
      </c>
    </row>
    <row r="61" spans="1:5" x14ac:dyDescent="0.2">
      <c r="A61" s="17" t="s">
        <v>155</v>
      </c>
      <c r="B61" s="14">
        <v>35.613</v>
      </c>
      <c r="C61" s="15">
        <v>18.782840036437328</v>
      </c>
      <c r="D61" s="15">
        <v>11.446127328734583</v>
      </c>
      <c r="E61" s="15">
        <v>19.182716559974878</v>
      </c>
    </row>
    <row r="62" spans="1:5" x14ac:dyDescent="0.2">
      <c r="A62" s="17" t="s">
        <v>157</v>
      </c>
      <c r="B62" s="14">
        <v>2.5609999999999999</v>
      </c>
      <c r="C62" s="15">
        <v>4.975613651075852</v>
      </c>
      <c r="D62" s="15">
        <v>2.5571056044540152</v>
      </c>
      <c r="E62" s="15">
        <v>13.933708855302719</v>
      </c>
    </row>
    <row r="63" spans="1:5" x14ac:dyDescent="0.2">
      <c r="A63" s="17" t="s">
        <v>156</v>
      </c>
      <c r="B63" s="14">
        <v>24.721</v>
      </c>
      <c r="C63" s="15">
        <v>13.72012292400303</v>
      </c>
      <c r="D63" s="15">
        <v>6.9133118321286933</v>
      </c>
      <c r="E63" s="15">
        <v>23.325042529351201</v>
      </c>
    </row>
    <row r="64" spans="1:5" x14ac:dyDescent="0.2">
      <c r="A64" s="17" t="s">
        <v>158</v>
      </c>
      <c r="B64" s="14">
        <v>45.063000000000002</v>
      </c>
      <c r="C64" s="15">
        <v>22.44589706366591</v>
      </c>
      <c r="D64" s="15">
        <v>12.036134359108145</v>
      </c>
      <c r="E64" s="15">
        <v>8.2289797353931213</v>
      </c>
    </row>
    <row r="65" spans="1:5" x14ac:dyDescent="0.2">
      <c r="A65" s="17" t="s">
        <v>159</v>
      </c>
      <c r="B65" s="14">
        <v>35.1</v>
      </c>
      <c r="C65" s="15">
        <v>19.208823717391287</v>
      </c>
      <c r="D65" s="15">
        <v>10.85489457413267</v>
      </c>
      <c r="E65" s="15">
        <v>16.060880781960961</v>
      </c>
    </row>
    <row r="66" spans="1:5" x14ac:dyDescent="0.2">
      <c r="A66" s="17" t="s">
        <v>161</v>
      </c>
      <c r="B66" s="14">
        <v>12.82</v>
      </c>
      <c r="C66" s="15">
        <v>10.831289807469961</v>
      </c>
      <c r="D66" s="15">
        <v>6.4640500736130875</v>
      </c>
      <c r="E66" s="15">
        <v>19.916589739395359</v>
      </c>
    </row>
    <row r="67" spans="1:5" x14ac:dyDescent="0.2">
      <c r="A67" s="17" t="s">
        <v>160</v>
      </c>
      <c r="B67" s="14">
        <v>15.304</v>
      </c>
      <c r="C67" s="15">
        <v>10.072508767626648</v>
      </c>
      <c r="D67" s="15">
        <v>5.4437438281689587</v>
      </c>
      <c r="E67" s="15">
        <v>17.646836247960479</v>
      </c>
    </row>
    <row r="68" spans="1:5" x14ac:dyDescent="0.2">
      <c r="A68" s="17" t="s">
        <v>190</v>
      </c>
      <c r="B68" s="14">
        <v>28.433</v>
      </c>
      <c r="C68" s="15">
        <v>14.922658637891894</v>
      </c>
      <c r="D68" s="15">
        <v>7.9469681123957017</v>
      </c>
      <c r="E68" s="15">
        <v>12.605585960352</v>
      </c>
    </row>
    <row r="69" spans="1:5" x14ac:dyDescent="0.2">
      <c r="A69" s="17" t="s">
        <v>111</v>
      </c>
      <c r="B69" s="14">
        <v>136.33000000000001</v>
      </c>
      <c r="C69" s="15">
        <v>35.565386193171783</v>
      </c>
      <c r="D69" s="15">
        <v>16.774002402451725</v>
      </c>
      <c r="E69" s="15">
        <v>11.533545326730239</v>
      </c>
    </row>
    <row r="70" spans="1:5" x14ac:dyDescent="0.2">
      <c r="A70" s="17" t="s">
        <v>116</v>
      </c>
      <c r="B70" s="14">
        <v>18.791</v>
      </c>
      <c r="C70" s="15">
        <v>10.589503195610151</v>
      </c>
      <c r="D70" s="15">
        <v>4.5379341048525381</v>
      </c>
      <c r="E70" s="15">
        <v>21.75393227964528</v>
      </c>
    </row>
    <row r="71" spans="1:5" x14ac:dyDescent="0.2">
      <c r="A71" s="17" t="s">
        <v>119</v>
      </c>
      <c r="B71" s="14">
        <v>9.4320000000000004</v>
      </c>
      <c r="C71" s="15">
        <v>6.602902628387425</v>
      </c>
      <c r="D71" s="15">
        <v>3.2381630191291291</v>
      </c>
      <c r="E71" s="15">
        <v>19.818489294288959</v>
      </c>
    </row>
    <row r="72" spans="1:5" x14ac:dyDescent="0.2">
      <c r="A72" s="17" t="s">
        <v>120</v>
      </c>
      <c r="B72" s="14">
        <v>25.372</v>
      </c>
      <c r="C72" s="15">
        <v>10.95447204477659</v>
      </c>
      <c r="D72" s="15">
        <v>4.0198224534351708</v>
      </c>
      <c r="E72" s="15">
        <v>20.021182376073121</v>
      </c>
    </row>
    <row r="73" spans="1:5" x14ac:dyDescent="0.2">
      <c r="A73" s="17" t="s">
        <v>122</v>
      </c>
      <c r="B73" s="14">
        <v>4.8891999999999998</v>
      </c>
      <c r="C73" s="15">
        <v>4.6764652865105303</v>
      </c>
      <c r="D73" s="15">
        <v>2.4366475515907764</v>
      </c>
      <c r="E73" s="15">
        <v>37.822202078833918</v>
      </c>
    </row>
    <row r="74" spans="1:5" x14ac:dyDescent="0.2">
      <c r="A74" s="17" t="s">
        <v>210</v>
      </c>
      <c r="B74" s="14">
        <v>116.04</v>
      </c>
      <c r="C74" s="15">
        <v>21.295216129814015</v>
      </c>
      <c r="D74" s="15">
        <v>9.6445377702303219</v>
      </c>
      <c r="E74" s="15">
        <v>10.966790866194239</v>
      </c>
    </row>
    <row r="75" spans="1:5" x14ac:dyDescent="0.2">
      <c r="A75" s="17" t="s">
        <v>211</v>
      </c>
      <c r="B75" s="14">
        <v>169.01</v>
      </c>
      <c r="C75" s="15">
        <v>34.257513801706253</v>
      </c>
      <c r="D75" s="15">
        <v>16.270576677227709</v>
      </c>
      <c r="E75" s="15">
        <v>7.9585492842239995</v>
      </c>
    </row>
    <row r="76" spans="1:5" x14ac:dyDescent="0.2">
      <c r="A76" s="17" t="s">
        <v>212</v>
      </c>
      <c r="B76" s="14">
        <v>61.584000000000003</v>
      </c>
      <c r="C76" s="15">
        <v>18.722166043731097</v>
      </c>
      <c r="D76" s="15">
        <v>9.8243013362494693</v>
      </c>
      <c r="E76" s="15">
        <v>15.983242205076959</v>
      </c>
    </row>
    <row r="77" spans="1:5" x14ac:dyDescent="0.2">
      <c r="A77" s="17" t="s">
        <v>213</v>
      </c>
      <c r="B77" s="14">
        <v>53.408000000000001</v>
      </c>
      <c r="C77" s="15">
        <v>22.489916694727274</v>
      </c>
      <c r="D77" s="15">
        <v>12.430361955491572</v>
      </c>
      <c r="E77" s="15">
        <v>6.4976659353724795</v>
      </c>
    </row>
    <row r="78" spans="1:5" x14ac:dyDescent="0.2">
      <c r="A78" s="17" t="s">
        <v>214</v>
      </c>
      <c r="B78" s="14">
        <v>75.302000000000007</v>
      </c>
      <c r="C78" s="15">
        <v>23.41039289389072</v>
      </c>
      <c r="D78" s="15">
        <v>10.825006457975341</v>
      </c>
      <c r="E78" s="15">
        <v>15.21460629214944</v>
      </c>
    </row>
    <row r="79" spans="1:5" x14ac:dyDescent="0.2">
      <c r="A79" s="17" t="s">
        <v>217</v>
      </c>
      <c r="B79" s="14">
        <v>30.783000000000001</v>
      </c>
      <c r="C79" s="15">
        <v>15.39949431749322</v>
      </c>
      <c r="D79" s="15">
        <v>7.4007456390138833</v>
      </c>
      <c r="E79" s="15">
        <v>19.80914540511456</v>
      </c>
    </row>
    <row r="80" spans="1:5" x14ac:dyDescent="0.2">
      <c r="A80" s="17" t="s">
        <v>216</v>
      </c>
      <c r="B80" s="14">
        <v>93.552999999999997</v>
      </c>
      <c r="C80" s="15">
        <v>21.64873637831591</v>
      </c>
      <c r="D80" s="15">
        <v>10.839560223563106</v>
      </c>
      <c r="E80" s="15">
        <v>18.065756481062401</v>
      </c>
    </row>
    <row r="81" spans="1:5" x14ac:dyDescent="0.2">
      <c r="A81" s="17" t="s">
        <v>218</v>
      </c>
      <c r="B81" s="14">
        <v>24.302</v>
      </c>
      <c r="C81" s="15">
        <v>15.23414615006447</v>
      </c>
      <c r="D81" s="15">
        <v>8.4926263465764773</v>
      </c>
      <c r="E81" s="15">
        <v>11.69012154820224</v>
      </c>
    </row>
    <row r="82" spans="1:5" x14ac:dyDescent="0.2">
      <c r="A82" s="17" t="s">
        <v>195</v>
      </c>
      <c r="B82" s="14">
        <v>38.401000000000003</v>
      </c>
      <c r="C82" s="15">
        <v>14.982992188800285</v>
      </c>
      <c r="D82" s="15">
        <v>6.9179485479991856</v>
      </c>
      <c r="E82" s="15">
        <v>12.777273533692801</v>
      </c>
    </row>
    <row r="83" spans="1:5" x14ac:dyDescent="0.2">
      <c r="A83" s="17" t="s">
        <v>196</v>
      </c>
      <c r="B83" s="14">
        <v>32.613</v>
      </c>
      <c r="C83" s="15">
        <v>15.860016965360737</v>
      </c>
      <c r="D83" s="15">
        <v>7.8450491554126511</v>
      </c>
      <c r="E83" s="15">
        <v>13.82324169545088</v>
      </c>
    </row>
    <row r="84" spans="1:5" x14ac:dyDescent="0.2">
      <c r="A84" s="17" t="s">
        <v>76</v>
      </c>
      <c r="B84" s="14">
        <v>26.744</v>
      </c>
      <c r="C84" s="15">
        <v>16.177579584042121</v>
      </c>
      <c r="D84" s="15">
        <v>8.4699168045300564</v>
      </c>
      <c r="E84" s="15">
        <v>17.340043211124478</v>
      </c>
    </row>
    <row r="85" spans="1:5" x14ac:dyDescent="0.2">
      <c r="A85" s="17" t="s">
        <v>98</v>
      </c>
      <c r="B85" s="14">
        <v>36.128999999999998</v>
      </c>
      <c r="C85" s="15">
        <v>10.677637391700189</v>
      </c>
      <c r="D85" s="15">
        <v>4.1582405400782578</v>
      </c>
      <c r="E85" s="15">
        <v>6.0768386043974401</v>
      </c>
    </row>
    <row r="86" spans="1:5" x14ac:dyDescent="0.2">
      <c r="A86" s="17" t="s">
        <v>99</v>
      </c>
      <c r="B86" s="14">
        <v>18.265000000000001</v>
      </c>
      <c r="C86" s="15">
        <v>8.6933837327821397</v>
      </c>
      <c r="D86" s="15">
        <v>4.5743270540100376</v>
      </c>
      <c r="E86" s="15">
        <v>25.457564061732</v>
      </c>
    </row>
    <row r="87" spans="1:5" x14ac:dyDescent="0.2">
      <c r="A87" s="17" t="s">
        <v>104</v>
      </c>
      <c r="B87" s="14">
        <v>26.439</v>
      </c>
      <c r="C87" s="15">
        <v>16.116242961077443</v>
      </c>
      <c r="D87" s="15">
        <v>8.5989663190243562</v>
      </c>
      <c r="E87" s="15">
        <v>27.278131611397921</v>
      </c>
    </row>
    <row r="88" spans="1:5" x14ac:dyDescent="0.2">
      <c r="A88" s="17" t="s">
        <v>103</v>
      </c>
      <c r="B88" s="14">
        <v>42.466999999999999</v>
      </c>
      <c r="C88" s="15">
        <v>15.209656969602689</v>
      </c>
      <c r="D88" s="15">
        <v>4.271544865472273</v>
      </c>
      <c r="E88" s="15">
        <v>9.5972895970511996</v>
      </c>
    </row>
    <row r="89" spans="1:5" x14ac:dyDescent="0.2">
      <c r="A89" s="17" t="s">
        <v>244</v>
      </c>
      <c r="B89" s="14">
        <v>49.637</v>
      </c>
      <c r="C89" s="15">
        <v>19.323982658912499</v>
      </c>
      <c r="D89" s="15">
        <v>9.8597385901639392</v>
      </c>
      <c r="E89" s="15">
        <v>12.73009725790704</v>
      </c>
    </row>
    <row r="90" spans="1:5" x14ac:dyDescent="0.2">
      <c r="A90" s="17" t="s">
        <v>243</v>
      </c>
      <c r="B90" s="14">
        <v>118.24</v>
      </c>
      <c r="C90" s="15">
        <v>30.25768598463144</v>
      </c>
      <c r="D90" s="15">
        <v>16.047091070023011</v>
      </c>
      <c r="E90" s="15">
        <v>10.23372686597712</v>
      </c>
    </row>
    <row r="91" spans="1:5" x14ac:dyDescent="0.2">
      <c r="A91" s="17" t="s">
        <v>245</v>
      </c>
      <c r="B91" s="14">
        <v>22.228999999999999</v>
      </c>
      <c r="C91" s="15">
        <v>11.418761468637424</v>
      </c>
      <c r="D91" s="15">
        <v>4.703455434567954</v>
      </c>
      <c r="E91" s="15">
        <v>18.344939848408799</v>
      </c>
    </row>
    <row r="92" spans="1:5" x14ac:dyDescent="0.2">
      <c r="A92" s="17" t="s">
        <v>247</v>
      </c>
      <c r="B92" s="14">
        <v>24.673999999999999</v>
      </c>
      <c r="C92" s="15">
        <v>14.284108582856742</v>
      </c>
      <c r="D92" s="15">
        <v>7.8069907569027084</v>
      </c>
      <c r="E92" s="15">
        <v>9.1969489481654403</v>
      </c>
    </row>
    <row r="93" spans="1:5" x14ac:dyDescent="0.2">
      <c r="A93" s="17" t="s">
        <v>253</v>
      </c>
      <c r="B93" s="14">
        <v>48.091999999999999</v>
      </c>
      <c r="C93" s="15">
        <v>23.401574468982385</v>
      </c>
      <c r="D93" s="15">
        <v>12.125593295984546</v>
      </c>
      <c r="E93" s="15">
        <v>11.35137020934048</v>
      </c>
    </row>
    <row r="94" spans="1:5" x14ac:dyDescent="0.2">
      <c r="A94" s="17" t="s">
        <v>254</v>
      </c>
      <c r="B94" s="14">
        <v>34.344000000000001</v>
      </c>
      <c r="C94" s="15">
        <v>16.962060639179281</v>
      </c>
      <c r="D94" s="15">
        <v>8.6557794441402081</v>
      </c>
      <c r="E94" s="15">
        <v>10.2012871598088</v>
      </c>
    </row>
    <row r="95" spans="1:5" x14ac:dyDescent="0.2">
      <c r="A95" s="17" t="s">
        <v>255</v>
      </c>
      <c r="B95" s="14">
        <v>9.6301000000000005</v>
      </c>
      <c r="C95" s="15">
        <v>7.4707869629367423</v>
      </c>
      <c r="D95" s="15">
        <v>3.1461033887574055</v>
      </c>
      <c r="E95" s="15">
        <v>17.91917028342672</v>
      </c>
    </row>
    <row r="96" spans="1:5" x14ac:dyDescent="0.2">
      <c r="A96" s="17" t="s">
        <v>257</v>
      </c>
      <c r="B96" s="14">
        <v>23.001000000000001</v>
      </c>
      <c r="C96" s="15">
        <v>13.206232590810076</v>
      </c>
      <c r="D96" s="15">
        <v>4.6504435754461175</v>
      </c>
      <c r="E96" s="15">
        <v>12.110675377885919</v>
      </c>
    </row>
    <row r="97" spans="1:5" x14ac:dyDescent="0.2">
      <c r="A97" s="17" t="s">
        <v>256</v>
      </c>
      <c r="B97" s="14">
        <v>29.545999999999999</v>
      </c>
      <c r="C97" s="15">
        <v>16.793741096038126</v>
      </c>
      <c r="D97" s="15">
        <v>7.8856433128488446</v>
      </c>
      <c r="E97" s="15">
        <v>11.131883608032</v>
      </c>
    </row>
    <row r="98" spans="1:5" x14ac:dyDescent="0.2">
      <c r="A98" s="17" t="s">
        <v>258</v>
      </c>
      <c r="B98" s="14">
        <v>19.268000000000001</v>
      </c>
      <c r="C98" s="15">
        <v>11.882368301021952</v>
      </c>
      <c r="D98" s="15">
        <v>6.0859275376705684</v>
      </c>
      <c r="E98" s="15">
        <v>13.276982236203841</v>
      </c>
    </row>
    <row r="99" spans="1:5" x14ac:dyDescent="0.2">
      <c r="A99" s="17" t="s">
        <v>259</v>
      </c>
      <c r="B99" s="14">
        <v>19.138000000000002</v>
      </c>
      <c r="C99" s="15">
        <v>9.9284513280432201</v>
      </c>
      <c r="D99" s="15">
        <v>5.1788305537820829</v>
      </c>
      <c r="E99" s="15">
        <v>10.745499290903519</v>
      </c>
    </row>
    <row r="100" spans="1:5" x14ac:dyDescent="0.2">
      <c r="A100" s="17" t="s">
        <v>262</v>
      </c>
      <c r="B100" s="14">
        <v>104.18</v>
      </c>
      <c r="C100" s="15">
        <v>31.030016208499998</v>
      </c>
      <c r="D100" s="15">
        <v>16.331552998814168</v>
      </c>
      <c r="E100" s="15">
        <v>4.2719623979630397</v>
      </c>
    </row>
    <row r="101" spans="1:5" x14ac:dyDescent="0.2">
      <c r="A101" s="17" t="s">
        <v>162</v>
      </c>
      <c r="B101" s="14">
        <v>33.399000000000001</v>
      </c>
      <c r="C101" s="15">
        <v>12.329435019829507</v>
      </c>
      <c r="D101" s="15">
        <v>6.4592276054447719</v>
      </c>
      <c r="E101" s="15">
        <v>20.267498986833118</v>
      </c>
    </row>
    <row r="102" spans="1:5" x14ac:dyDescent="0.2">
      <c r="A102" s="17" t="s">
        <v>164</v>
      </c>
      <c r="B102" s="14">
        <v>33.951999999999998</v>
      </c>
      <c r="C102" s="15">
        <v>16.413517580014524</v>
      </c>
      <c r="D102" s="15">
        <v>7.5685162927534471</v>
      </c>
      <c r="E102" s="15">
        <v>12.872840219226241</v>
      </c>
    </row>
    <row r="103" spans="1:5" x14ac:dyDescent="0.2">
      <c r="A103" s="17" t="s">
        <v>166</v>
      </c>
      <c r="B103" s="14">
        <v>44.131</v>
      </c>
      <c r="C103" s="15">
        <v>16.352087429093942</v>
      </c>
      <c r="D103" s="15">
        <v>6.9090162641995079</v>
      </c>
      <c r="E103" s="15">
        <v>21.214388640102243</v>
      </c>
    </row>
    <row r="104" spans="1:5" x14ac:dyDescent="0.2">
      <c r="A104" s="17" t="s">
        <v>167</v>
      </c>
      <c r="B104" s="14">
        <v>40.167999999999999</v>
      </c>
      <c r="C104" s="15">
        <v>13.613574996645909</v>
      </c>
      <c r="D104" s="15">
        <v>7.4379143592249433</v>
      </c>
      <c r="E104" s="15">
        <v>18.977593622671201</v>
      </c>
    </row>
    <row r="105" spans="1:5" x14ac:dyDescent="0.2">
      <c r="A105" s="17" t="s">
        <v>168</v>
      </c>
      <c r="B105" s="14">
        <v>39.582000000000001</v>
      </c>
      <c r="C105" s="15">
        <v>13.212515329586498</v>
      </c>
      <c r="D105" s="15">
        <v>6.2441033834379365</v>
      </c>
      <c r="E105" s="15">
        <v>14.09479288960512</v>
      </c>
    </row>
    <row r="106" spans="1:5" x14ac:dyDescent="0.2">
      <c r="A106" s="17" t="s">
        <v>170</v>
      </c>
      <c r="B106" s="14">
        <v>20.13</v>
      </c>
      <c r="C106" s="15">
        <v>13.540448718127728</v>
      </c>
      <c r="D106" s="15">
        <v>5.898304679846591</v>
      </c>
      <c r="E106" s="15">
        <v>18.707759633999043</v>
      </c>
    </row>
    <row r="107" spans="1:5" x14ac:dyDescent="0.2">
      <c r="A107" s="17" t="s">
        <v>169</v>
      </c>
      <c r="B107" s="14">
        <v>28.099</v>
      </c>
      <c r="C107" s="15">
        <v>15.111058139280681</v>
      </c>
      <c r="D107" s="15">
        <v>7.8457118948561924</v>
      </c>
      <c r="E107" s="15">
        <v>5.6325490981108794</v>
      </c>
    </row>
    <row r="108" spans="1:5" x14ac:dyDescent="0.2">
      <c r="A108" s="17" t="s">
        <v>189</v>
      </c>
      <c r="B108" s="14">
        <v>36.866999999999997</v>
      </c>
      <c r="C108" s="15">
        <v>12.472054184214887</v>
      </c>
      <c r="D108" s="15">
        <v>5.7710151701327463</v>
      </c>
      <c r="E108" s="15">
        <v>10.994856626202241</v>
      </c>
    </row>
    <row r="109" spans="1:5" x14ac:dyDescent="0.2">
      <c r="A109" s="17" t="s">
        <v>208</v>
      </c>
      <c r="B109" s="14">
        <v>21.401</v>
      </c>
      <c r="C109" s="15">
        <v>13.863517780396819</v>
      </c>
      <c r="D109" s="15">
        <v>6.4468592338815913</v>
      </c>
      <c r="E109" s="15">
        <v>10.84468442559216</v>
      </c>
    </row>
    <row r="110" spans="1:5" x14ac:dyDescent="0.2">
      <c r="A110" s="17" t="s">
        <v>207</v>
      </c>
      <c r="B110" s="14">
        <v>24.07</v>
      </c>
      <c r="C110" s="15">
        <v>15.272318363513692</v>
      </c>
      <c r="D110" s="15">
        <v>7.6778274243479352</v>
      </c>
      <c r="E110" s="15">
        <v>14.39645078763936</v>
      </c>
    </row>
    <row r="111" spans="1:5" x14ac:dyDescent="0.2">
      <c r="A111" s="17" t="s">
        <v>209</v>
      </c>
      <c r="B111" s="14">
        <v>16.052</v>
      </c>
      <c r="C111" s="15">
        <v>11.732690772400037</v>
      </c>
      <c r="D111" s="15">
        <v>6.8954472658328401</v>
      </c>
      <c r="E111" s="15">
        <v>18.7236975972552</v>
      </c>
    </row>
    <row r="112" spans="1:5" x14ac:dyDescent="0.2">
      <c r="A112" s="17" t="s">
        <v>219</v>
      </c>
      <c r="B112" s="14">
        <v>18.411000000000001</v>
      </c>
      <c r="C112" s="15">
        <v>10.021770796085132</v>
      </c>
      <c r="D112" s="15">
        <v>5.0958447237520073</v>
      </c>
      <c r="E112" s="15">
        <v>21.67787339392752</v>
      </c>
    </row>
    <row r="113" spans="1:5" x14ac:dyDescent="0.2">
      <c r="A113" s="17" t="s">
        <v>220</v>
      </c>
      <c r="B113" s="14">
        <v>39.176000000000002</v>
      </c>
      <c r="C113" s="15">
        <v>14.914162240749452</v>
      </c>
      <c r="D113" s="15">
        <v>4.4285097508226512</v>
      </c>
      <c r="E113" s="15">
        <v>12.31295795520912</v>
      </c>
    </row>
    <row r="114" spans="1:5" x14ac:dyDescent="0.2">
      <c r="A114" s="17" t="s">
        <v>224</v>
      </c>
      <c r="B114" s="14">
        <v>16.129000000000001</v>
      </c>
      <c r="C114" s="15">
        <v>11.351917977792803</v>
      </c>
      <c r="D114" s="15">
        <v>6.3090728624534469</v>
      </c>
      <c r="E114" s="15">
        <v>19.798387955654881</v>
      </c>
    </row>
    <row r="115" spans="1:5" x14ac:dyDescent="0.2">
      <c r="A115" s="17" t="s">
        <v>226</v>
      </c>
      <c r="B115" s="14">
        <v>22.195</v>
      </c>
      <c r="C115" s="15">
        <v>9.5986442334028403</v>
      </c>
      <c r="D115" s="15">
        <v>5.4950307424197913</v>
      </c>
      <c r="E115" s="15">
        <v>13.720714321475041</v>
      </c>
    </row>
    <row r="116" spans="1:5" x14ac:dyDescent="0.2">
      <c r="A116" s="17" t="s">
        <v>229</v>
      </c>
      <c r="B116" s="14">
        <v>6.0918999999999999</v>
      </c>
      <c r="C116" s="15">
        <v>5.3573697549003034</v>
      </c>
      <c r="D116" s="15">
        <v>2.0427606518124053</v>
      </c>
      <c r="E116" s="15">
        <v>27.052753961972641</v>
      </c>
    </row>
    <row r="117" spans="1:5" x14ac:dyDescent="0.2">
      <c r="A117" s="17" t="s">
        <v>298</v>
      </c>
      <c r="B117" s="14">
        <v>36.167000000000002</v>
      </c>
      <c r="C117" s="15">
        <v>12.592700571605151</v>
      </c>
      <c r="D117" s="15">
        <v>6.5821607597913445</v>
      </c>
      <c r="E117" s="15">
        <v>9.44705555817408</v>
      </c>
    </row>
    <row r="118" spans="1:5" x14ac:dyDescent="0.2">
      <c r="A118" s="17" t="s">
        <v>40</v>
      </c>
      <c r="B118" s="14">
        <v>43.493000000000002</v>
      </c>
      <c r="C118" s="15">
        <v>15.08270770775288</v>
      </c>
      <c r="D118" s="15">
        <v>7.0741370578237692</v>
      </c>
      <c r="E118" s="15">
        <v>19.068484393759679</v>
      </c>
    </row>
    <row r="119" spans="1:5" x14ac:dyDescent="0.2">
      <c r="A119" s="17" t="s">
        <v>91</v>
      </c>
      <c r="B119" s="14">
        <v>22.757999999999999</v>
      </c>
      <c r="C119" s="15">
        <v>15.043665872652461</v>
      </c>
      <c r="D119" s="15">
        <v>9.2108548308272908</v>
      </c>
      <c r="E119" s="15">
        <v>18.48676458942192</v>
      </c>
    </row>
    <row r="120" spans="1:5" x14ac:dyDescent="0.2">
      <c r="A120" s="17" t="s">
        <v>90</v>
      </c>
      <c r="B120" s="14">
        <v>23.216999999999999</v>
      </c>
      <c r="C120" s="15">
        <v>13.147659229267973</v>
      </c>
      <c r="D120" s="15">
        <v>7.1216767129828416</v>
      </c>
      <c r="E120" s="15">
        <v>19.163859628937761</v>
      </c>
    </row>
    <row r="121" spans="1:5" x14ac:dyDescent="0.2">
      <c r="A121" s="17" t="s">
        <v>92</v>
      </c>
      <c r="B121" s="14">
        <v>7.7348999999999997</v>
      </c>
      <c r="C121" s="15">
        <v>6.0621008299167798</v>
      </c>
      <c r="D121" s="15">
        <v>2.5307429846385037</v>
      </c>
      <c r="E121" s="15">
        <v>19.774027152253442</v>
      </c>
    </row>
    <row r="122" spans="1:5" x14ac:dyDescent="0.2">
      <c r="A122" s="17" t="s">
        <v>215</v>
      </c>
      <c r="B122" s="14">
        <v>94.745999999999995</v>
      </c>
      <c r="C122" s="15">
        <v>22.600438883986364</v>
      </c>
      <c r="D122" s="15">
        <v>7.3366657340493751</v>
      </c>
      <c r="E122" s="15">
        <v>7.3073040370440001</v>
      </c>
    </row>
    <row r="123" spans="1:5" x14ac:dyDescent="0.2">
      <c r="A123" s="17" t="s">
        <v>221</v>
      </c>
      <c r="B123" s="14">
        <v>14.676</v>
      </c>
      <c r="C123" s="15">
        <v>7.6791517665799818</v>
      </c>
      <c r="D123" s="15">
        <v>4.1251784695744691</v>
      </c>
      <c r="E123" s="15">
        <v>17.68599810951072</v>
      </c>
    </row>
    <row r="124" spans="1:5" x14ac:dyDescent="0.2">
      <c r="A124" s="17" t="s">
        <v>222</v>
      </c>
      <c r="B124" s="14">
        <v>4.6174999999999997</v>
      </c>
      <c r="C124" s="15">
        <v>5.8165673757392424</v>
      </c>
      <c r="D124" s="15">
        <v>3.0449757917249243</v>
      </c>
      <c r="E124" s="15">
        <v>25.6524215708112</v>
      </c>
    </row>
    <row r="125" spans="1:5" x14ac:dyDescent="0.2">
      <c r="A125" s="17" t="s">
        <v>223</v>
      </c>
      <c r="B125" s="14">
        <v>1.5901000000000001</v>
      </c>
      <c r="C125" s="15">
        <v>4.1663218559553981</v>
      </c>
      <c r="D125" s="15">
        <v>2.0910763993775761</v>
      </c>
      <c r="E125" s="15">
        <v>27.29247923773536</v>
      </c>
    </row>
    <row r="126" spans="1:5" x14ac:dyDescent="0.2">
      <c r="A126" s="17" t="s">
        <v>199</v>
      </c>
      <c r="B126" s="14">
        <v>39.533999999999999</v>
      </c>
      <c r="C126" s="15">
        <v>16.908010434653011</v>
      </c>
      <c r="D126" s="15">
        <v>7.2721309566757002</v>
      </c>
      <c r="E126" s="15">
        <v>18.573200354797439</v>
      </c>
    </row>
    <row r="127" spans="1:5" x14ac:dyDescent="0.2">
      <c r="A127" s="17" t="s">
        <v>198</v>
      </c>
      <c r="B127" s="14">
        <v>41.143000000000001</v>
      </c>
      <c r="C127" s="15">
        <v>21.829413481792614</v>
      </c>
      <c r="D127" s="15">
        <v>11.720332189009167</v>
      </c>
      <c r="E127" s="15">
        <v>17.294061917198878</v>
      </c>
    </row>
    <row r="128" spans="1:5" x14ac:dyDescent="0.2">
      <c r="A128" s="17" t="s">
        <v>200</v>
      </c>
      <c r="B128" s="14">
        <v>18.091999999999999</v>
      </c>
      <c r="C128" s="15">
        <v>11.513291979267803</v>
      </c>
      <c r="D128" s="15">
        <v>5.7298718778700941</v>
      </c>
      <c r="E128" s="15">
        <v>15.17912888605872</v>
      </c>
    </row>
    <row r="129" spans="1:5" x14ac:dyDescent="0.2">
      <c r="A129" s="17" t="s">
        <v>201</v>
      </c>
      <c r="B129" s="14">
        <v>30.172000000000001</v>
      </c>
      <c r="C129" s="15">
        <v>10.703886314599508</v>
      </c>
      <c r="D129" s="15">
        <v>4.4709772246487116</v>
      </c>
      <c r="E129" s="15">
        <v>14.13044814335616</v>
      </c>
    </row>
    <row r="130" spans="1:5" x14ac:dyDescent="0.2">
      <c r="A130" s="17" t="s">
        <v>202</v>
      </c>
      <c r="B130" s="14">
        <v>19.984000000000002</v>
      </c>
      <c r="C130" s="15">
        <v>7.1803635486254542</v>
      </c>
      <c r="D130" s="15">
        <v>2.4840978878770072</v>
      </c>
      <c r="E130" s="15">
        <v>25.275758125870563</v>
      </c>
    </row>
    <row r="131" spans="1:5" x14ac:dyDescent="0.2">
      <c r="A131" s="17" t="s">
        <v>308</v>
      </c>
      <c r="B131" s="14">
        <v>47.981999999999999</v>
      </c>
      <c r="C131" s="15">
        <v>13.367038343006023</v>
      </c>
      <c r="D131" s="15">
        <v>5.9216769293491858</v>
      </c>
      <c r="E131" s="15">
        <v>10.449238375224001</v>
      </c>
    </row>
    <row r="132" spans="1:5" x14ac:dyDescent="0.2">
      <c r="A132" s="17" t="s">
        <v>237</v>
      </c>
      <c r="B132" s="14">
        <v>104.6</v>
      </c>
      <c r="C132" s="15">
        <v>19.751840245644509</v>
      </c>
      <c r="D132" s="15">
        <v>8.6342617605477656</v>
      </c>
      <c r="E132" s="15">
        <v>11.94719815247376</v>
      </c>
    </row>
    <row r="133" spans="1:5" x14ac:dyDescent="0.2">
      <c r="A133" s="17" t="s">
        <v>239</v>
      </c>
      <c r="B133" s="14">
        <v>15.956</v>
      </c>
      <c r="C133" s="15">
        <v>16.677786432916953</v>
      </c>
      <c r="D133" s="15">
        <v>7.8491502458790725</v>
      </c>
      <c r="E133" s="15">
        <v>13.221246949548</v>
      </c>
    </row>
    <row r="134" spans="1:5" x14ac:dyDescent="0.2">
      <c r="A134" s="17" t="s">
        <v>238</v>
      </c>
      <c r="B134" s="14">
        <v>85.213999999999999</v>
      </c>
      <c r="C134" s="15">
        <v>28.194456649273292</v>
      </c>
      <c r="D134" s="15">
        <v>16.760526992361442</v>
      </c>
      <c r="E134" s="15">
        <v>7.5420275670167998</v>
      </c>
    </row>
    <row r="135" spans="1:5" x14ac:dyDescent="0.2">
      <c r="A135" s="17" t="s">
        <v>242</v>
      </c>
      <c r="B135" s="14">
        <v>30.154</v>
      </c>
      <c r="C135" s="15">
        <v>13.419215023428618</v>
      </c>
      <c r="D135" s="15">
        <v>6.7096075139609654</v>
      </c>
      <c r="E135" s="15">
        <v>11.8729839045576</v>
      </c>
    </row>
    <row r="136" spans="1:5" x14ac:dyDescent="0.2">
      <c r="A136" s="17" t="s">
        <v>144</v>
      </c>
      <c r="B136" s="14">
        <v>25.952999999999999</v>
      </c>
      <c r="C136" s="15">
        <v>10.886002327149622</v>
      </c>
      <c r="D136" s="15">
        <v>5.3422677457321024</v>
      </c>
      <c r="E136" s="15">
        <v>15.409638278907838</v>
      </c>
    </row>
    <row r="137" spans="1:5" x14ac:dyDescent="0.2">
      <c r="A137" s="17" t="s">
        <v>145</v>
      </c>
      <c r="B137" s="14">
        <v>111.69</v>
      </c>
      <c r="C137" s="15">
        <v>24.946860300288449</v>
      </c>
      <c r="D137" s="15">
        <v>12.781950095580248</v>
      </c>
      <c r="E137" s="15">
        <v>5.2979270901638396</v>
      </c>
    </row>
    <row r="138" spans="1:5" x14ac:dyDescent="0.2">
      <c r="A138" s="17" t="s">
        <v>142</v>
      </c>
      <c r="B138" s="14">
        <v>62.877000000000002</v>
      </c>
      <c r="C138" s="15">
        <v>20.171881650945647</v>
      </c>
      <c r="D138" s="15">
        <v>8.5342238334590146</v>
      </c>
      <c r="E138" s="15">
        <v>12.115878447119041</v>
      </c>
    </row>
    <row r="139" spans="1:5" x14ac:dyDescent="0.2">
      <c r="A139" s="17" t="s">
        <v>143</v>
      </c>
      <c r="B139" s="14">
        <v>4.3638000000000003</v>
      </c>
      <c r="C139" s="15">
        <v>4.7138609336143187</v>
      </c>
      <c r="D139" s="15">
        <v>2.6173248326537881</v>
      </c>
      <c r="E139" s="15">
        <v>25.091323556756162</v>
      </c>
    </row>
    <row r="140" spans="1:5" x14ac:dyDescent="0.2">
      <c r="A140" s="17" t="s">
        <v>146</v>
      </c>
      <c r="B140" s="14">
        <v>19.286999999999999</v>
      </c>
      <c r="C140" s="15">
        <v>11.850024720897178</v>
      </c>
      <c r="D140" s="15">
        <v>7.0311436176333331</v>
      </c>
      <c r="E140" s="15">
        <v>9.1849404182659207</v>
      </c>
    </row>
    <row r="141" spans="1:5" x14ac:dyDescent="0.2">
      <c r="A141" s="17" t="s">
        <v>263</v>
      </c>
      <c r="B141" s="14">
        <v>89.438999999999993</v>
      </c>
      <c r="C141" s="15">
        <v>23.334162810480116</v>
      </c>
      <c r="D141" s="15">
        <v>11.737761798877102</v>
      </c>
      <c r="E141" s="15">
        <v>7.42926909865536</v>
      </c>
    </row>
    <row r="142" spans="1:5" x14ac:dyDescent="0.2">
      <c r="A142" s="17" t="s">
        <v>264</v>
      </c>
      <c r="B142" s="14">
        <v>133.13999999999999</v>
      </c>
      <c r="C142" s="15">
        <v>31.442430105930683</v>
      </c>
      <c r="D142" s="15">
        <v>16.681325674415891</v>
      </c>
      <c r="E142" s="15">
        <v>6.3717652869657604</v>
      </c>
    </row>
    <row r="143" spans="1:5" x14ac:dyDescent="0.2">
      <c r="A143" s="17" t="s">
        <v>268</v>
      </c>
      <c r="B143" s="14">
        <v>120.56</v>
      </c>
      <c r="C143" s="15">
        <v>30.477196536476896</v>
      </c>
      <c r="D143" s="15">
        <v>16.567283198726912</v>
      </c>
      <c r="E143" s="15">
        <v>5.1083710578172798</v>
      </c>
    </row>
    <row r="144" spans="1:5" x14ac:dyDescent="0.2">
      <c r="A144" s="17" t="s">
        <v>133</v>
      </c>
      <c r="B144" s="14">
        <v>18.132000000000001</v>
      </c>
      <c r="C144" s="15">
        <v>8.6793789795766845</v>
      </c>
      <c r="D144" s="15">
        <v>3.1542855885277841</v>
      </c>
      <c r="E144" s="15">
        <v>13.488777145240322</v>
      </c>
    </row>
    <row r="145" spans="1:6" x14ac:dyDescent="0.2">
      <c r="A145" s="17" t="s">
        <v>284</v>
      </c>
      <c r="B145" s="14">
        <v>11.534000000000001</v>
      </c>
      <c r="C145" s="15">
        <v>7.7159799508648863</v>
      </c>
      <c r="D145" s="15">
        <v>3.2928166565718562</v>
      </c>
      <c r="E145" s="15">
        <v>11.15772505891824</v>
      </c>
    </row>
    <row r="146" spans="1:6" x14ac:dyDescent="0.2">
      <c r="A146" s="17" t="s">
        <v>179</v>
      </c>
      <c r="B146" s="14">
        <v>16.824000000000002</v>
      </c>
      <c r="C146" s="15">
        <v>9.4359457578794519</v>
      </c>
      <c r="D146" s="15">
        <v>3.8417211609228787</v>
      </c>
      <c r="E146" s="15">
        <v>16.471305950542082</v>
      </c>
    </row>
    <row r="147" spans="1:6" x14ac:dyDescent="0.2">
      <c r="A147" s="17" t="s">
        <v>184</v>
      </c>
      <c r="B147" s="14">
        <v>22.138000000000002</v>
      </c>
      <c r="C147" s="15">
        <v>12.035358348877386</v>
      </c>
      <c r="D147" s="15">
        <v>5.6892774097502645</v>
      </c>
      <c r="E147" s="15">
        <v>11.43534281241792</v>
      </c>
    </row>
    <row r="148" spans="1:6" x14ac:dyDescent="0.2">
      <c r="A148" s="17" t="s">
        <v>107</v>
      </c>
      <c r="B148" s="14">
        <v>24.097000000000001</v>
      </c>
      <c r="C148" s="15">
        <v>10.165166046623334</v>
      </c>
      <c r="D148" s="15">
        <v>4.1926843741130497</v>
      </c>
      <c r="E148" s="15">
        <v>12.86522984022672</v>
      </c>
    </row>
    <row r="149" spans="1:6" x14ac:dyDescent="0.2">
      <c r="A149" s="17" t="s">
        <v>108</v>
      </c>
      <c r="B149" s="14">
        <v>7.5243000000000002</v>
      </c>
      <c r="C149" s="15">
        <v>7.0173238523731056</v>
      </c>
      <c r="D149" s="15">
        <v>2.7755005905461174</v>
      </c>
      <c r="E149" s="15">
        <v>28.461033433076643</v>
      </c>
    </row>
    <row r="150" spans="1:6" x14ac:dyDescent="0.2">
      <c r="A150" s="17" t="s">
        <v>248</v>
      </c>
      <c r="B150" s="14">
        <v>85.736000000000004</v>
      </c>
      <c r="C150" s="15">
        <v>19.174171388687121</v>
      </c>
      <c r="D150" s="15">
        <v>4.7560528781291289</v>
      </c>
      <c r="E150" s="15">
        <v>8.8023327214257598</v>
      </c>
    </row>
    <row r="151" spans="1:6" x14ac:dyDescent="0.2">
      <c r="A151" s="17" t="s">
        <v>249</v>
      </c>
      <c r="B151" s="14">
        <v>33.091999999999999</v>
      </c>
      <c r="C151" s="15">
        <v>13.879737083206081</v>
      </c>
      <c r="D151" s="15">
        <v>6.0179315292145832</v>
      </c>
      <c r="E151" s="15">
        <v>12.23435457991296</v>
      </c>
    </row>
    <row r="152" spans="1:6" x14ac:dyDescent="0.2">
      <c r="A152" s="17" t="s">
        <v>203</v>
      </c>
      <c r="B152" s="14">
        <v>89.013000000000005</v>
      </c>
      <c r="C152" s="15">
        <v>20.046900780613448</v>
      </c>
      <c r="D152" s="15">
        <v>8.9556844848007007</v>
      </c>
      <c r="E152" s="15">
        <v>8.3725215610977592</v>
      </c>
    </row>
    <row r="153" spans="1:6" x14ac:dyDescent="0.2">
      <c r="A153" s="17" t="s">
        <v>206</v>
      </c>
      <c r="B153" s="14">
        <v>32.482999999999997</v>
      </c>
      <c r="C153" s="15">
        <v>14.356686170347841</v>
      </c>
      <c r="D153" s="15">
        <v>6.3044360555884849</v>
      </c>
      <c r="E153" s="15">
        <v>2.8638047625686398</v>
      </c>
    </row>
    <row r="154" spans="1:6" x14ac:dyDescent="0.2">
      <c r="A154" s="17" t="s">
        <v>197</v>
      </c>
      <c r="B154" s="14">
        <v>21.388000000000002</v>
      </c>
      <c r="C154" s="15">
        <v>13.685717430644488</v>
      </c>
      <c r="D154" s="15">
        <v>6.6716389699695258</v>
      </c>
      <c r="E154" s="15">
        <v>2.39766051434448</v>
      </c>
    </row>
    <row r="155" spans="1:6" x14ac:dyDescent="0.2">
      <c r="A155" s="17" t="s">
        <v>204</v>
      </c>
      <c r="B155" s="14">
        <v>43.47</v>
      </c>
      <c r="C155" s="15">
        <v>17.875591728525418</v>
      </c>
      <c r="D155" s="15">
        <v>8.7240614455000198</v>
      </c>
      <c r="E155" s="15">
        <v>9.3202320276806407</v>
      </c>
    </row>
    <row r="156" spans="1:6" x14ac:dyDescent="0.2">
      <c r="A156" s="17" t="s">
        <v>205</v>
      </c>
      <c r="B156" s="14">
        <v>34.957999999999998</v>
      </c>
      <c r="C156" s="15">
        <v>15.919687446634924</v>
      </c>
      <c r="D156" s="15">
        <v>7.5870437485106059</v>
      </c>
      <c r="E156" s="15">
        <v>12.94678744422624</v>
      </c>
    </row>
    <row r="157" spans="1:6" x14ac:dyDescent="0.2">
      <c r="A157" s="28" t="s">
        <v>309</v>
      </c>
      <c r="B157" s="29">
        <v>95.013999999999996</v>
      </c>
      <c r="C157" s="30">
        <v>25.45541556293977</v>
      </c>
      <c r="D157" s="30">
        <v>15.039029118558808</v>
      </c>
      <c r="E157" s="30">
        <v>9.2350882893192008</v>
      </c>
      <c r="F157" s="31"/>
    </row>
    <row r="158" spans="1:6" x14ac:dyDescent="0.2">
      <c r="A158" s="28" t="s">
        <v>191</v>
      </c>
      <c r="B158" s="29">
        <v>42.283999999999999</v>
      </c>
      <c r="C158" s="30">
        <v>15.600137653984337</v>
      </c>
      <c r="D158" s="30">
        <v>6.3051173484726126</v>
      </c>
      <c r="E158" s="30">
        <v>11.221862909637601</v>
      </c>
      <c r="F158" s="31"/>
    </row>
    <row r="159" spans="1:6" x14ac:dyDescent="0.2">
      <c r="A159" s="28" t="s">
        <v>192</v>
      </c>
      <c r="B159" s="29">
        <v>30.565999999999999</v>
      </c>
      <c r="C159" s="30">
        <v>13.150857824363731</v>
      </c>
      <c r="D159" s="30">
        <v>6.2676727125677081</v>
      </c>
      <c r="E159" s="30">
        <v>10.30593822903216</v>
      </c>
      <c r="F159" s="31"/>
    </row>
    <row r="160" spans="1:6" x14ac:dyDescent="0.2">
      <c r="A160" s="28" t="s">
        <v>193</v>
      </c>
      <c r="B160" s="29">
        <v>22.952000000000002</v>
      </c>
      <c r="C160" s="30">
        <v>16.630153217804963</v>
      </c>
      <c r="D160" s="30">
        <v>9.6316312112921789</v>
      </c>
      <c r="E160" s="30">
        <v>8.7588695915423997</v>
      </c>
      <c r="F160" s="31"/>
    </row>
    <row r="161" spans="1:6" x14ac:dyDescent="0.2">
      <c r="A161" s="28" t="s">
        <v>129</v>
      </c>
      <c r="B161" s="29">
        <v>19.724</v>
      </c>
      <c r="C161" s="30">
        <v>14.258521940003957</v>
      </c>
      <c r="D161" s="30">
        <v>6.5276948890441471</v>
      </c>
      <c r="E161" s="30">
        <v>20.383689780120481</v>
      </c>
      <c r="F161" s="31"/>
    </row>
    <row r="162" spans="1:6" x14ac:dyDescent="0.2">
      <c r="A162" s="17" t="s">
        <v>318</v>
      </c>
      <c r="B162" s="14">
        <v>509.39</v>
      </c>
      <c r="C162" s="15">
        <v>46.178763884226896</v>
      </c>
      <c r="D162" s="15">
        <v>22.644117991069507</v>
      </c>
      <c r="E162" s="15">
        <v>4.5398580138436806</v>
      </c>
    </row>
    <row r="163" spans="1:6" x14ac:dyDescent="0.2">
      <c r="A163" s="17" t="s">
        <v>320</v>
      </c>
      <c r="B163" s="14">
        <v>70.271000000000001</v>
      </c>
      <c r="C163" s="15">
        <v>20.227671941134091</v>
      </c>
      <c r="D163" s="15">
        <v>9.5380643957285418</v>
      </c>
      <c r="E163" s="15">
        <v>6.6666945210148798</v>
      </c>
    </row>
    <row r="164" spans="1:6" x14ac:dyDescent="0.2">
      <c r="A164" s="17" t="s">
        <v>319</v>
      </c>
      <c r="B164" s="14">
        <v>414.8</v>
      </c>
      <c r="C164" s="15">
        <v>45.096988473027082</v>
      </c>
      <c r="D164" s="15">
        <v>16.169367897899509</v>
      </c>
      <c r="E164" s="15">
        <v>2.8823247634843203</v>
      </c>
    </row>
    <row r="165" spans="1:6" x14ac:dyDescent="0.2">
      <c r="A165" s="17" t="s">
        <v>109</v>
      </c>
      <c r="B165" s="14">
        <v>95.903000000000006</v>
      </c>
      <c r="C165" s="15">
        <v>24.701271474267426</v>
      </c>
      <c r="D165" s="15">
        <v>11.006233095380399</v>
      </c>
      <c r="E165" s="15">
        <v>13.25989968084672</v>
      </c>
    </row>
    <row r="166" spans="1:6" x14ac:dyDescent="0.2">
      <c r="A166" s="17" t="s">
        <v>110</v>
      </c>
      <c r="B166" s="14">
        <v>12.819000000000001</v>
      </c>
      <c r="C166" s="15">
        <v>10.329189340153903</v>
      </c>
      <c r="D166" s="15">
        <v>3.4206749415200943</v>
      </c>
      <c r="E166" s="15">
        <v>32.119926222526558</v>
      </c>
    </row>
    <row r="167" spans="1:6" x14ac:dyDescent="0.2">
      <c r="A167" s="17" t="s">
        <v>321</v>
      </c>
      <c r="B167" s="14">
        <v>141.11000000000001</v>
      </c>
      <c r="C167" s="15">
        <v>23.611472124568753</v>
      </c>
      <c r="D167" s="15">
        <v>13.696750991423276</v>
      </c>
      <c r="E167" s="15">
        <v>7.9975958864260797</v>
      </c>
    </row>
    <row r="168" spans="1:6" x14ac:dyDescent="0.2">
      <c r="A168" s="17" t="s">
        <v>322</v>
      </c>
      <c r="B168" s="14">
        <v>85.25</v>
      </c>
      <c r="C168" s="15">
        <v>25.376876034182576</v>
      </c>
      <c r="D168" s="15">
        <v>13.571220651132746</v>
      </c>
      <c r="E168" s="15">
        <v>5.3321566627876802</v>
      </c>
    </row>
    <row r="169" spans="1:6" x14ac:dyDescent="0.2">
      <c r="A169" s="17" t="s">
        <v>61</v>
      </c>
      <c r="B169" s="14">
        <v>28.818000000000001</v>
      </c>
      <c r="C169" s="15">
        <v>11.673340980744337</v>
      </c>
      <c r="D169" s="15">
        <v>6.2763642987985611</v>
      </c>
      <c r="E169" s="15">
        <v>33.623605242532797</v>
      </c>
    </row>
    <row r="170" spans="1:6" x14ac:dyDescent="0.2">
      <c r="A170" s="17" t="s">
        <v>62</v>
      </c>
      <c r="B170" s="14">
        <v>13.637</v>
      </c>
      <c r="C170" s="15">
        <v>10.713159907002121</v>
      </c>
      <c r="D170" s="15">
        <v>6.2077107462638832</v>
      </c>
      <c r="E170" s="15">
        <v>20.069681514912478</v>
      </c>
    </row>
    <row r="171" spans="1:6" x14ac:dyDescent="0.2">
      <c r="A171" s="17" t="s">
        <v>124</v>
      </c>
      <c r="B171" s="14">
        <v>9.1105999999999998</v>
      </c>
      <c r="C171" s="15">
        <v>5.676919232449829</v>
      </c>
      <c r="D171" s="15">
        <v>2.4669845526293179</v>
      </c>
      <c r="E171" s="15">
        <v>37.028595700456798</v>
      </c>
    </row>
    <row r="172" spans="1:6" x14ac:dyDescent="0.2">
      <c r="A172" s="17" t="s">
        <v>123</v>
      </c>
      <c r="B172" s="14">
        <v>12.613</v>
      </c>
      <c r="C172" s="15">
        <v>8.3567443202050562</v>
      </c>
      <c r="D172" s="15">
        <v>3.7234603772136743</v>
      </c>
      <c r="E172" s="15">
        <v>31.767878108841604</v>
      </c>
    </row>
    <row r="173" spans="1:6" x14ac:dyDescent="0.2">
      <c r="A173" s="17" t="s">
        <v>118</v>
      </c>
      <c r="B173" s="14">
        <v>54.161000000000001</v>
      </c>
      <c r="C173" s="15">
        <v>16.645709478011327</v>
      </c>
      <c r="D173" s="15">
        <v>7.3107382583582963</v>
      </c>
      <c r="E173" s="15">
        <v>24.568496031488639</v>
      </c>
    </row>
    <row r="174" spans="1:6" x14ac:dyDescent="0.2">
      <c r="A174" s="17" t="s">
        <v>324</v>
      </c>
      <c r="B174" s="14">
        <v>148.13999999999999</v>
      </c>
      <c r="C174" s="15">
        <v>41.326513452457199</v>
      </c>
      <c r="D174" s="15">
        <v>23.13562031030019</v>
      </c>
      <c r="E174" s="15">
        <v>5.3187900918081592</v>
      </c>
    </row>
    <row r="175" spans="1:6" x14ac:dyDescent="0.2">
      <c r="A175" s="17" t="s">
        <v>147</v>
      </c>
      <c r="B175" s="14">
        <v>41.497999999999998</v>
      </c>
      <c r="C175" s="15">
        <v>14.43081577078074</v>
      </c>
      <c r="D175" s="15">
        <v>5.0361739317962506</v>
      </c>
      <c r="E175" s="15">
        <v>12.80764122540144</v>
      </c>
    </row>
    <row r="176" spans="1:6" x14ac:dyDescent="0.2">
      <c r="A176" s="17" t="s">
        <v>148</v>
      </c>
      <c r="B176" s="14">
        <v>29.120999999999999</v>
      </c>
      <c r="C176" s="15">
        <v>12.231251236185056</v>
      </c>
      <c r="D176" s="15">
        <v>5.7149775462024435</v>
      </c>
      <c r="E176" s="15">
        <v>13.807458929304481</v>
      </c>
    </row>
    <row r="177" spans="1:5" x14ac:dyDescent="0.2">
      <c r="A177" s="17" t="s">
        <v>149</v>
      </c>
      <c r="B177" s="14">
        <v>9.5824999999999996</v>
      </c>
      <c r="C177" s="15">
        <v>7.6347914043410228</v>
      </c>
      <c r="D177" s="15">
        <v>3.4438196578454732</v>
      </c>
      <c r="E177" s="15">
        <v>23.680549563575521</v>
      </c>
    </row>
    <row r="178" spans="1:5" x14ac:dyDescent="0.2">
      <c r="A178" s="17" t="s">
        <v>279</v>
      </c>
      <c r="B178" s="14">
        <v>29.914000000000001</v>
      </c>
      <c r="C178" s="15">
        <v>18.066847757504828</v>
      </c>
      <c r="D178" s="15">
        <v>7.4347160082754744</v>
      </c>
      <c r="E178" s="15">
        <v>13.24038535298688</v>
      </c>
    </row>
    <row r="179" spans="1:5" x14ac:dyDescent="0.2">
      <c r="A179" s="17" t="s">
        <v>287</v>
      </c>
      <c r="B179" s="14">
        <v>65.75</v>
      </c>
      <c r="C179" s="15">
        <v>19.763876321074431</v>
      </c>
      <c r="D179" s="15">
        <v>9.5160351332454347</v>
      </c>
      <c r="E179" s="15">
        <v>17.098045124830559</v>
      </c>
    </row>
    <row r="180" spans="1:5" x14ac:dyDescent="0.2">
      <c r="A180" s="17" t="s">
        <v>288</v>
      </c>
      <c r="B180" s="14">
        <v>143.52000000000001</v>
      </c>
      <c r="C180" s="15">
        <v>23.962663245962311</v>
      </c>
      <c r="D180" s="15">
        <v>9.5117340163584654</v>
      </c>
      <c r="E180" s="15">
        <v>11.250317729999042</v>
      </c>
    </row>
    <row r="181" spans="1:5" x14ac:dyDescent="0.2">
      <c r="A181" s="17" t="s">
        <v>289</v>
      </c>
      <c r="B181" s="14">
        <v>74.878</v>
      </c>
      <c r="C181" s="15">
        <v>33.605829118453222</v>
      </c>
      <c r="D181" s="15">
        <v>17.992984297215187</v>
      </c>
      <c r="E181" s="15">
        <v>9.7143305237615998</v>
      </c>
    </row>
    <row r="182" spans="1:5" x14ac:dyDescent="0.2">
      <c r="A182" s="17" t="s">
        <v>290</v>
      </c>
      <c r="B182" s="14">
        <v>35.712000000000003</v>
      </c>
      <c r="C182" s="15">
        <v>14.47470231930216</v>
      </c>
      <c r="D182" s="15">
        <v>8.1184778372323301</v>
      </c>
      <c r="E182" s="15">
        <v>7.91210014942512</v>
      </c>
    </row>
    <row r="183" spans="1:5" x14ac:dyDescent="0.2">
      <c r="A183" s="17" t="s">
        <v>265</v>
      </c>
      <c r="B183" s="14">
        <v>14.019</v>
      </c>
      <c r="C183" s="15">
        <v>6.7332968084944129</v>
      </c>
      <c r="D183" s="15">
        <v>3.1613250521976513</v>
      </c>
      <c r="E183" s="15">
        <v>10.603589419061761</v>
      </c>
    </row>
    <row r="184" spans="1:5" x14ac:dyDescent="0.2">
      <c r="A184" s="17" t="s">
        <v>194</v>
      </c>
      <c r="B184" s="14">
        <v>43.069000000000003</v>
      </c>
      <c r="C184" s="15">
        <v>17.429187343074073</v>
      </c>
      <c r="D184" s="15">
        <v>9.1327285632753981</v>
      </c>
      <c r="E184" s="15">
        <v>7.8584886702326404</v>
      </c>
    </row>
    <row r="185" spans="1:5" x14ac:dyDescent="0.2">
      <c r="A185" s="17" t="s">
        <v>286</v>
      </c>
      <c r="B185" s="14">
        <v>29.49</v>
      </c>
      <c r="C185" s="15">
        <v>17.153202986319204</v>
      </c>
      <c r="D185" s="15">
        <v>9.3060057302780486</v>
      </c>
      <c r="E185" s="15">
        <v>9.5733506578459195</v>
      </c>
    </row>
    <row r="186" spans="1:5" x14ac:dyDescent="0.2">
      <c r="A186" s="17" t="s">
        <v>177</v>
      </c>
      <c r="B186" s="14">
        <v>29.306000000000001</v>
      </c>
      <c r="C186" s="15">
        <v>9.7043217877442611</v>
      </c>
      <c r="D186" s="15">
        <v>4.3707123737871969</v>
      </c>
      <c r="E186" s="15">
        <v>17.096741237505601</v>
      </c>
    </row>
    <row r="187" spans="1:5" x14ac:dyDescent="0.2">
      <c r="A187" s="17" t="s">
        <v>178</v>
      </c>
      <c r="B187" s="14">
        <v>21.245000000000001</v>
      </c>
      <c r="C187" s="15">
        <v>13.747924008553692</v>
      </c>
      <c r="D187" s="15">
        <v>6.6953519839217241</v>
      </c>
      <c r="E187" s="15">
        <v>7.7378137497566399</v>
      </c>
    </row>
    <row r="188" spans="1:5" x14ac:dyDescent="0.2">
      <c r="A188" s="17" t="s">
        <v>182</v>
      </c>
      <c r="B188" s="14">
        <v>31.128</v>
      </c>
      <c r="C188" s="15">
        <v>13.110377254642406</v>
      </c>
      <c r="D188" s="15">
        <v>7.6720931719927652</v>
      </c>
      <c r="E188" s="15">
        <v>10.60873409414544</v>
      </c>
    </row>
    <row r="189" spans="1:5" x14ac:dyDescent="0.2">
      <c r="A189" s="17" t="s">
        <v>251</v>
      </c>
      <c r="B189" s="14">
        <v>137.97</v>
      </c>
      <c r="C189" s="15">
        <v>23.212286230178979</v>
      </c>
      <c r="D189" s="15">
        <v>9.8906204822166295</v>
      </c>
      <c r="E189" s="15">
        <v>7.7542332912844802</v>
      </c>
    </row>
    <row r="190" spans="1:5" x14ac:dyDescent="0.2">
      <c r="A190" s="17" t="s">
        <v>252</v>
      </c>
      <c r="B190" s="14">
        <v>43.942999999999998</v>
      </c>
      <c r="C190" s="15">
        <v>17.981477222697805</v>
      </c>
      <c r="D190" s="15">
        <v>7.9898434757189767</v>
      </c>
      <c r="E190" s="15">
        <v>1.8527403255345598</v>
      </c>
    </row>
    <row r="191" spans="1:5" x14ac:dyDescent="0.2">
      <c r="A191" s="17" t="s">
        <v>172</v>
      </c>
      <c r="B191" s="14">
        <v>26.116</v>
      </c>
      <c r="C191" s="15">
        <v>10.189975997028391</v>
      </c>
      <c r="D191" s="15">
        <v>4.0856819032265905</v>
      </c>
      <c r="E191" s="15">
        <v>15.10105393146768</v>
      </c>
    </row>
    <row r="192" spans="1:5" x14ac:dyDescent="0.2">
      <c r="A192" s="17" t="s">
        <v>181</v>
      </c>
      <c r="B192" s="14">
        <v>37.459000000000003</v>
      </c>
      <c r="C192" s="15">
        <v>13.663215387761344</v>
      </c>
      <c r="D192" s="15">
        <v>6.3065368034962885</v>
      </c>
      <c r="E192" s="15">
        <v>14.638503529927201</v>
      </c>
    </row>
    <row r="193" spans="1:6" x14ac:dyDescent="0.2">
      <c r="A193" s="17" t="s">
        <v>180</v>
      </c>
      <c r="B193" s="14">
        <v>56.628</v>
      </c>
      <c r="C193" s="15">
        <v>19.311832047324621</v>
      </c>
      <c r="D193" s="15">
        <v>7.1444976230946216</v>
      </c>
      <c r="E193" s="15">
        <v>9.3190563947712004</v>
      </c>
    </row>
    <row r="194" spans="1:6" x14ac:dyDescent="0.2">
      <c r="A194" s="17" t="s">
        <v>186</v>
      </c>
      <c r="B194" s="14">
        <v>11.221</v>
      </c>
      <c r="C194" s="15">
        <v>7.2025245571877656</v>
      </c>
      <c r="D194" s="15">
        <v>3.4322838576885983</v>
      </c>
      <c r="E194" s="15">
        <v>15.136268008894559</v>
      </c>
    </row>
    <row r="195" spans="1:6" x14ac:dyDescent="0.2">
      <c r="A195" s="17" t="s">
        <v>185</v>
      </c>
      <c r="B195" s="14">
        <v>15.763</v>
      </c>
      <c r="C195" s="15">
        <v>7.9798333283600948</v>
      </c>
      <c r="D195" s="15">
        <v>3.6688589681369317</v>
      </c>
      <c r="E195" s="15">
        <v>13.105980813948001</v>
      </c>
    </row>
    <row r="196" spans="1:6" x14ac:dyDescent="0.2">
      <c r="A196" s="17" t="s">
        <v>187</v>
      </c>
      <c r="B196" s="14">
        <v>7.2967000000000004</v>
      </c>
      <c r="C196" s="15">
        <v>4.6742702273082761</v>
      </c>
      <c r="D196" s="15">
        <v>1.0835632663392498</v>
      </c>
      <c r="E196" s="15">
        <v>16.40440460109264</v>
      </c>
    </row>
    <row r="197" spans="1:6" x14ac:dyDescent="0.2">
      <c r="A197" s="28" t="s">
        <v>291</v>
      </c>
      <c r="B197" s="29">
        <v>220.05</v>
      </c>
      <c r="C197" s="30">
        <v>37.621932461910227</v>
      </c>
      <c r="D197" s="30">
        <v>23.406039152734849</v>
      </c>
      <c r="E197" s="30">
        <v>5.3195607411408004</v>
      </c>
      <c r="F197" s="31"/>
    </row>
    <row r="198" spans="1:6" x14ac:dyDescent="0.2">
      <c r="A198" s="28" t="s">
        <v>292</v>
      </c>
      <c r="B198" s="29">
        <v>174.9</v>
      </c>
      <c r="C198" s="30">
        <v>36.902479903194127</v>
      </c>
      <c r="D198" s="30">
        <v>20.504565403909467</v>
      </c>
      <c r="E198" s="30">
        <v>6.6284323578950408</v>
      </c>
      <c r="F198" s="31"/>
    </row>
    <row r="199" spans="1:6" x14ac:dyDescent="0.2">
      <c r="A199" s="28" t="s">
        <v>293</v>
      </c>
      <c r="B199" s="29">
        <v>141.82</v>
      </c>
      <c r="C199" s="30">
        <v>32.283280618880866</v>
      </c>
      <c r="D199" s="44">
        <v>18.49021963534981</v>
      </c>
      <c r="E199" s="30">
        <v>2.2851208815335999</v>
      </c>
      <c r="F199" s="31"/>
    </row>
    <row r="200" spans="1:6" x14ac:dyDescent="0.2">
      <c r="A200" s="28" t="s">
        <v>294</v>
      </c>
      <c r="B200" s="29">
        <v>92.537000000000006</v>
      </c>
      <c r="C200" s="30">
        <v>33.150199553405116</v>
      </c>
      <c r="D200" s="30">
        <v>19.183065692969507</v>
      </c>
      <c r="E200" s="30">
        <v>4.6285187439902398</v>
      </c>
      <c r="F200" s="31"/>
    </row>
    <row r="201" spans="1:6" x14ac:dyDescent="0.2">
      <c r="A201" s="17" t="s">
        <v>250</v>
      </c>
      <c r="B201" s="14">
        <v>119.88</v>
      </c>
      <c r="C201" s="15">
        <v>25.141713577085604</v>
      </c>
      <c r="D201" s="15">
        <v>12.35259940360625</v>
      </c>
      <c r="E201" s="15">
        <v>10.526105436005279</v>
      </c>
    </row>
    <row r="202" spans="1:6" x14ac:dyDescent="0.2">
      <c r="A202" s="17" t="s">
        <v>93</v>
      </c>
      <c r="B202" s="14">
        <v>28.167000000000002</v>
      </c>
      <c r="C202" s="15">
        <v>9.7601317240583914</v>
      </c>
      <c r="D202" s="15">
        <v>7.239920289042197</v>
      </c>
      <c r="E202" s="15">
        <v>36.256050266272318</v>
      </c>
    </row>
    <row r="203" spans="1:6" x14ac:dyDescent="0.2">
      <c r="A203" s="17" t="s">
        <v>94</v>
      </c>
      <c r="B203" s="14">
        <v>24.8</v>
      </c>
      <c r="C203" s="15">
        <v>10.128659177741421</v>
      </c>
      <c r="D203" s="15">
        <v>4.2925140444420267</v>
      </c>
      <c r="E203" s="15">
        <v>23.488078033136638</v>
      </c>
    </row>
    <row r="204" spans="1:6" x14ac:dyDescent="0.2">
      <c r="A204" s="17" t="s">
        <v>105</v>
      </c>
      <c r="B204" s="14">
        <v>27.84</v>
      </c>
      <c r="C204" s="15">
        <v>11.388878774539506</v>
      </c>
      <c r="D204" s="15">
        <v>5.6630283701086173</v>
      </c>
      <c r="E204" s="15">
        <v>31.633042110083043</v>
      </c>
    </row>
    <row r="205" spans="1:6" x14ac:dyDescent="0.2">
      <c r="A205" s="17" t="s">
        <v>106</v>
      </c>
      <c r="B205" s="14">
        <v>34.744999999999997</v>
      </c>
      <c r="C205" s="15">
        <v>12.958597961304433</v>
      </c>
      <c r="D205" s="15">
        <v>5.3670783583241857</v>
      </c>
      <c r="E205" s="15">
        <v>25.310143449111841</v>
      </c>
    </row>
    <row r="206" spans="1:6" x14ac:dyDescent="0.2">
      <c r="A206" s="17" t="s">
        <v>240</v>
      </c>
      <c r="B206" s="14">
        <v>83.153999999999996</v>
      </c>
      <c r="C206" s="15">
        <v>23.401233734681629</v>
      </c>
      <c r="D206" s="15">
        <v>12.342554889953277</v>
      </c>
      <c r="E206" s="15">
        <v>8.9230437443505597</v>
      </c>
    </row>
    <row r="207" spans="1:6" x14ac:dyDescent="0.2">
      <c r="A207" s="17" t="s">
        <v>241</v>
      </c>
      <c r="B207" s="14">
        <v>38.04</v>
      </c>
      <c r="C207" s="15">
        <v>17.280947138099677</v>
      </c>
      <c r="D207" s="15">
        <v>9.3198023980622349</v>
      </c>
      <c r="E207" s="15">
        <v>12.724039603202399</v>
      </c>
    </row>
    <row r="208" spans="1:6" x14ac:dyDescent="0.2">
      <c r="A208" s="17" t="s">
        <v>171</v>
      </c>
      <c r="B208" s="14">
        <v>40.625</v>
      </c>
      <c r="C208" s="15">
        <v>12.817303475577253</v>
      </c>
      <c r="D208" s="15">
        <v>6.7990424979396016</v>
      </c>
      <c r="E208" s="15">
        <v>22.286804801801761</v>
      </c>
    </row>
    <row r="209" spans="1:5" x14ac:dyDescent="0.2">
      <c r="A209" s="17" t="s">
        <v>173</v>
      </c>
      <c r="B209" s="14">
        <v>22.068999999999999</v>
      </c>
      <c r="C209" s="15">
        <v>13.346202382805018</v>
      </c>
      <c r="D209" s="15">
        <v>7.0336566381163248</v>
      </c>
      <c r="E209" s="15">
        <v>17.9680391018832</v>
      </c>
    </row>
    <row r="210" spans="1:5" x14ac:dyDescent="0.2">
      <c r="A210" s="17" t="s">
        <v>296</v>
      </c>
      <c r="B210" s="14">
        <v>141.34</v>
      </c>
      <c r="C210" s="15">
        <v>25.65882221103163</v>
      </c>
      <c r="D210" s="15">
        <v>13.111815375414906</v>
      </c>
      <c r="E210" s="15">
        <v>8.3740217419320011</v>
      </c>
    </row>
    <row r="211" spans="1:5" x14ac:dyDescent="0.2">
      <c r="A211" s="17" t="s">
        <v>297</v>
      </c>
      <c r="B211" s="14">
        <v>245.04</v>
      </c>
      <c r="C211" s="15">
        <v>43.106470957604166</v>
      </c>
      <c r="D211" s="15">
        <v>26.887701408967427</v>
      </c>
      <c r="E211" s="15">
        <v>4.3490249787758399</v>
      </c>
    </row>
    <row r="212" spans="1:5" x14ac:dyDescent="0.2">
      <c r="A212" s="17" t="s">
        <v>234</v>
      </c>
      <c r="B212" s="14">
        <v>74.204999999999998</v>
      </c>
      <c r="C212" s="15">
        <v>26.332988985314014</v>
      </c>
      <c r="D212" s="15">
        <v>14.836511773341989</v>
      </c>
      <c r="E212" s="15">
        <v>12.251902943380319</v>
      </c>
    </row>
    <row r="213" spans="1:5" x14ac:dyDescent="0.2">
      <c r="A213" s="17" t="s">
        <v>236</v>
      </c>
      <c r="B213" s="14">
        <v>27.911000000000001</v>
      </c>
      <c r="C213" s="15">
        <v>15.721145020547329</v>
      </c>
      <c r="D213" s="15">
        <v>7.2078572823333715</v>
      </c>
      <c r="E213" s="15">
        <v>11.307789136416959</v>
      </c>
    </row>
    <row r="214" spans="1:5" x14ac:dyDescent="0.2">
      <c r="A214" s="17" t="s">
        <v>174</v>
      </c>
      <c r="B214" s="14">
        <v>39.040999999999997</v>
      </c>
      <c r="C214" s="15">
        <v>14.865524286548997</v>
      </c>
      <c r="D214" s="15">
        <v>7.5647691930436363</v>
      </c>
      <c r="E214" s="15">
        <v>10.56089999203008</v>
      </c>
    </row>
    <row r="215" spans="1:5" x14ac:dyDescent="0.2">
      <c r="A215" s="17" t="s">
        <v>176</v>
      </c>
      <c r="B215" s="14">
        <v>3.1688000000000001</v>
      </c>
      <c r="C215" s="15">
        <v>3.9985513127029737</v>
      </c>
      <c r="D215" s="15">
        <v>1.9938399733730303</v>
      </c>
      <c r="E215" s="15">
        <v>24.055106174378398</v>
      </c>
    </row>
    <row r="216" spans="1:5" x14ac:dyDescent="0.2">
      <c r="A216" s="17" t="s">
        <v>175</v>
      </c>
      <c r="B216" s="14">
        <v>21.943999999999999</v>
      </c>
      <c r="C216" s="15">
        <v>11.312762076068827</v>
      </c>
      <c r="D216" s="15">
        <v>6.1689897024308138</v>
      </c>
      <c r="E216" s="15">
        <v>12.724969458437279</v>
      </c>
    </row>
    <row r="217" spans="1:5" x14ac:dyDescent="0.2">
      <c r="A217" s="17" t="s">
        <v>188</v>
      </c>
      <c r="B217" s="14">
        <v>2.5225</v>
      </c>
      <c r="C217" s="15">
        <v>4.0004247307452649</v>
      </c>
      <c r="D217" s="15">
        <v>1.6191677757293315</v>
      </c>
      <c r="E217" s="15">
        <v>17.553184265765282</v>
      </c>
    </row>
    <row r="218" spans="1:5" x14ac:dyDescent="0.2">
      <c r="A218" s="17" t="s">
        <v>230</v>
      </c>
      <c r="B218" s="14">
        <v>12.471</v>
      </c>
      <c r="C218" s="15">
        <v>10.83965413629142</v>
      </c>
      <c r="D218" s="15">
        <v>6.8017863209718943</v>
      </c>
      <c r="E218" s="15">
        <v>2.3214191778571198</v>
      </c>
    </row>
    <row r="219" spans="1:5" x14ac:dyDescent="0.2">
      <c r="A219" s="17" t="s">
        <v>231</v>
      </c>
      <c r="B219" s="14">
        <v>42.887999999999998</v>
      </c>
      <c r="C219" s="15">
        <v>11.145975196636174</v>
      </c>
      <c r="D219" s="15">
        <v>3.480039602082841</v>
      </c>
      <c r="E219" s="15">
        <v>21.316732572278877</v>
      </c>
    </row>
    <row r="220" spans="1:5" x14ac:dyDescent="0.2">
      <c r="A220" s="17" t="s">
        <v>232</v>
      </c>
      <c r="B220" s="14">
        <v>22.538</v>
      </c>
      <c r="C220" s="15">
        <v>13.326784668196742</v>
      </c>
      <c r="D220" s="15">
        <v>7.9284327021199426</v>
      </c>
      <c r="E220" s="15">
        <v>16.0482187614144</v>
      </c>
    </row>
    <row r="221" spans="1:5" x14ac:dyDescent="0.2">
      <c r="A221" s="17" t="s">
        <v>233</v>
      </c>
      <c r="B221" s="14">
        <v>28.855</v>
      </c>
      <c r="C221" s="15">
        <v>10.674987731238447</v>
      </c>
      <c r="D221" s="15">
        <v>4.0042853635702844</v>
      </c>
      <c r="E221" s="15">
        <v>20.987446329791041</v>
      </c>
    </row>
    <row r="222" spans="1:5" x14ac:dyDescent="0.2">
      <c r="A222" s="17" t="s">
        <v>235</v>
      </c>
      <c r="B222" s="14">
        <v>38.875</v>
      </c>
      <c r="C222" s="15">
        <v>27.021596039845075</v>
      </c>
      <c r="D222" s="15">
        <v>15.92850660027718</v>
      </c>
      <c r="E222" s="15">
        <v>5.7444899339414395</v>
      </c>
    </row>
    <row r="223" spans="1:5" x14ac:dyDescent="0.2">
      <c r="A223" s="17" t="s">
        <v>260</v>
      </c>
      <c r="B223" s="14">
        <v>59.61</v>
      </c>
      <c r="C223" s="15">
        <v>29.121444049339775</v>
      </c>
      <c r="D223" s="15">
        <v>14.545304739356478</v>
      </c>
      <c r="E223" s="15">
        <v>5.5087979122598396</v>
      </c>
    </row>
    <row r="224" spans="1:5" x14ac:dyDescent="0.2">
      <c r="A224" s="17" t="s">
        <v>261</v>
      </c>
      <c r="B224" s="14">
        <v>231.25</v>
      </c>
      <c r="C224" s="15">
        <v>39.21807287797462</v>
      </c>
      <c r="D224" s="15">
        <v>20.667698753689773</v>
      </c>
      <c r="E224" s="15">
        <v>10.18257189542736</v>
      </c>
    </row>
    <row r="225" spans="1:5" x14ac:dyDescent="0.2">
      <c r="A225" s="17" t="s">
        <v>271</v>
      </c>
      <c r="B225" s="14">
        <v>398.9</v>
      </c>
      <c r="C225" s="15">
        <v>74.176635008698867</v>
      </c>
      <c r="D225" s="15">
        <v>45.566063343042991</v>
      </c>
      <c r="E225" s="15">
        <v>1.07274409435776</v>
      </c>
    </row>
    <row r="226" spans="1:5" x14ac:dyDescent="0.2">
      <c r="A226" s="17" t="s">
        <v>295</v>
      </c>
      <c r="B226" s="14">
        <v>283.45999999999998</v>
      </c>
      <c r="C226" s="15">
        <v>43.041822262322349</v>
      </c>
      <c r="D226" s="15">
        <v>14.717037704338068</v>
      </c>
      <c r="E226" s="15">
        <v>4.2334936934135996</v>
      </c>
    </row>
    <row r="227" spans="1:5" x14ac:dyDescent="0.2">
      <c r="A227" s="17" t="s">
        <v>299</v>
      </c>
      <c r="B227" s="14">
        <v>70.585999999999999</v>
      </c>
      <c r="C227" s="15">
        <v>27.641466359220452</v>
      </c>
      <c r="D227" s="15">
        <v>18.730624912372612</v>
      </c>
      <c r="E227" s="15">
        <v>0.49745308932528004</v>
      </c>
    </row>
    <row r="228" spans="1:5" x14ac:dyDescent="0.2">
      <c r="A228" s="17" t="s">
        <v>300</v>
      </c>
      <c r="B228" s="14">
        <v>305.13</v>
      </c>
      <c r="C228" s="15">
        <v>43.787696652225755</v>
      </c>
      <c r="D228" s="15">
        <v>23.651176447457765</v>
      </c>
      <c r="E228" s="15">
        <v>4.5882325822660794</v>
      </c>
    </row>
    <row r="229" spans="1:5" x14ac:dyDescent="0.2">
      <c r="A229" s="17" t="s">
        <v>302</v>
      </c>
      <c r="B229" s="14">
        <v>240</v>
      </c>
      <c r="C229" s="15">
        <v>35.138454909238071</v>
      </c>
      <c r="D229" s="15">
        <v>20.509711795954924</v>
      </c>
      <c r="E229" s="15">
        <v>2.6678012942380804</v>
      </c>
    </row>
    <row r="230" spans="1:5" x14ac:dyDescent="0.2">
      <c r="A230" s="17" t="s">
        <v>306</v>
      </c>
      <c r="B230" s="14">
        <v>256.66000000000003</v>
      </c>
      <c r="C230" s="15">
        <v>50.207413312067423</v>
      </c>
      <c r="D230" s="15">
        <v>27.209975049646967</v>
      </c>
      <c r="E230" s="15">
        <v>1.05924580034592</v>
      </c>
    </row>
    <row r="231" spans="1:5" x14ac:dyDescent="0.2">
      <c r="A231" s="17" t="s">
        <v>310</v>
      </c>
      <c r="B231" s="14">
        <v>0.60116000000000003</v>
      </c>
      <c r="C231" s="15">
        <v>2.2818974430684467</v>
      </c>
      <c r="D231" s="15">
        <v>1.1409487515428769</v>
      </c>
      <c r="E231" s="15">
        <v>14.18876361840432</v>
      </c>
    </row>
    <row r="232" spans="1:5" x14ac:dyDescent="0.2">
      <c r="A232" s="17" t="s">
        <v>311</v>
      </c>
      <c r="B232" s="14">
        <v>112.48</v>
      </c>
      <c r="C232" s="15">
        <v>27.187398882617423</v>
      </c>
      <c r="D232" s="15">
        <v>13.604207629026041</v>
      </c>
      <c r="E232" s="15">
        <v>8.2544466207244795</v>
      </c>
    </row>
    <row r="233" spans="1:5" x14ac:dyDescent="0.2">
      <c r="A233" s="17" t="s">
        <v>313</v>
      </c>
      <c r="B233" s="14">
        <v>176.66</v>
      </c>
      <c r="C233" s="15">
        <v>35.607172948468374</v>
      </c>
      <c r="D233" s="15">
        <v>18.768267435637291</v>
      </c>
      <c r="E233" s="15">
        <v>5.5308003480998407</v>
      </c>
    </row>
    <row r="234" spans="1:5" x14ac:dyDescent="0.2">
      <c r="A234" s="17" t="s">
        <v>312</v>
      </c>
      <c r="B234" s="14">
        <v>187.6</v>
      </c>
      <c r="C234" s="15">
        <v>40.226683900818749</v>
      </c>
      <c r="D234" s="15">
        <v>22.876745062042616</v>
      </c>
      <c r="E234" s="15">
        <v>5.6308413981547201</v>
      </c>
    </row>
    <row r="235" spans="1:5" x14ac:dyDescent="0.2">
      <c r="A235" s="17" t="s">
        <v>315</v>
      </c>
      <c r="B235" s="14">
        <v>395.03</v>
      </c>
      <c r="C235" s="15">
        <v>66.618802934682762</v>
      </c>
      <c r="D235" s="15">
        <v>32.518092473416857</v>
      </c>
      <c r="E235" s="15">
        <v>3.16432252837008</v>
      </c>
    </row>
    <row r="236" spans="1:5" x14ac:dyDescent="0.2">
      <c r="A236" s="17" t="s">
        <v>317</v>
      </c>
      <c r="B236" s="14">
        <v>328.14</v>
      </c>
      <c r="C236" s="15">
        <v>43.158286916231056</v>
      </c>
      <c r="D236" s="15">
        <v>23.720857974106249</v>
      </c>
      <c r="E236" s="15">
        <v>3.4875423420816003</v>
      </c>
    </row>
    <row r="237" spans="1:5" x14ac:dyDescent="0.2">
      <c r="A237" s="17" t="s">
        <v>323</v>
      </c>
      <c r="B237" s="14">
        <v>39.411999999999999</v>
      </c>
      <c r="C237" s="15">
        <v>15.346769487071629</v>
      </c>
      <c r="D237" s="15">
        <v>4.970314613815682</v>
      </c>
      <c r="E237" s="15">
        <v>10.634862354911521</v>
      </c>
    </row>
    <row r="238" spans="1:5" x14ac:dyDescent="0.2">
      <c r="A238" s="17" t="s">
        <v>325</v>
      </c>
      <c r="B238" s="14">
        <v>61.113</v>
      </c>
      <c r="C238" s="15">
        <v>20.978296939594884</v>
      </c>
      <c r="D238" s="15">
        <v>9.9307599372745265</v>
      </c>
      <c r="E238" s="15">
        <v>7.6548394895649601</v>
      </c>
    </row>
    <row r="239" spans="1:5" x14ac:dyDescent="0.2">
      <c r="A239" s="17" t="s">
        <v>326</v>
      </c>
      <c r="B239" s="14">
        <v>97.555999999999997</v>
      </c>
      <c r="C239" s="15">
        <v>34.668376468237497</v>
      </c>
      <c r="D239" s="15">
        <v>18.759334371092596</v>
      </c>
      <c r="E239" s="15">
        <v>7.3808820362006395</v>
      </c>
    </row>
    <row r="240" spans="1:5" x14ac:dyDescent="0.2">
      <c r="A240" s="17" t="s">
        <v>327</v>
      </c>
      <c r="B240" s="14">
        <v>72.024000000000001</v>
      </c>
      <c r="C240" s="15">
        <v>30.288664787898675</v>
      </c>
      <c r="D240" s="15">
        <v>15.533502460704812</v>
      </c>
      <c r="E240" s="15">
        <v>0.48639846736272002</v>
      </c>
    </row>
    <row r="241" spans="1:5" x14ac:dyDescent="0.2">
      <c r="A241" s="17" t="s">
        <v>328</v>
      </c>
      <c r="B241" s="14">
        <v>230.77</v>
      </c>
      <c r="C241" s="15">
        <v>54.97122900814167</v>
      </c>
      <c r="D241" s="15">
        <v>24.441486660596592</v>
      </c>
      <c r="E241" s="15">
        <v>1.3202370487152</v>
      </c>
    </row>
    <row r="242" spans="1:5" x14ac:dyDescent="0.2">
      <c r="A242" s="17" t="s">
        <v>329</v>
      </c>
      <c r="B242" s="14">
        <v>441.84</v>
      </c>
      <c r="C242" s="15">
        <v>49.670785812403032</v>
      </c>
      <c r="D242" s="15">
        <v>19.738109808440154</v>
      </c>
      <c r="E242" s="15">
        <v>1.079763400584</v>
      </c>
    </row>
    <row r="243" spans="1:5" x14ac:dyDescent="0.2">
      <c r="A243" s="17" t="s">
        <v>303</v>
      </c>
      <c r="B243" s="14">
        <v>150.34</v>
      </c>
      <c r="C243" s="15">
        <v>29.55384408511193</v>
      </c>
      <c r="D243" s="15">
        <v>15.041312007381723</v>
      </c>
      <c r="E243" s="15">
        <v>6.0551264122694404</v>
      </c>
    </row>
    <row r="244" spans="1:5" x14ac:dyDescent="0.2">
      <c r="A244" s="17" t="s">
        <v>305</v>
      </c>
      <c r="B244" s="14">
        <v>36.468000000000004</v>
      </c>
      <c r="C244" s="15">
        <v>15.082594339724357</v>
      </c>
      <c r="D244" s="15">
        <v>7.8641251277451136</v>
      </c>
      <c r="E244" s="15">
        <v>3.35213407667952</v>
      </c>
    </row>
    <row r="245" spans="1:5" x14ac:dyDescent="0.2">
      <c r="A245" s="17" t="s">
        <v>304</v>
      </c>
      <c r="B245" s="14">
        <v>272.69</v>
      </c>
      <c r="C245" s="15">
        <v>37.573562307832766</v>
      </c>
      <c r="D245" s="15">
        <v>21.168475399013637</v>
      </c>
      <c r="E245" s="15">
        <v>4.7932760822073597</v>
      </c>
    </row>
    <row r="246" spans="1:5" x14ac:dyDescent="0.2">
      <c r="A246" s="17" t="s">
        <v>307</v>
      </c>
      <c r="B246" s="14">
        <v>49.746000000000002</v>
      </c>
      <c r="C246" s="15">
        <v>16.335205998083559</v>
      </c>
      <c r="D246" s="15">
        <v>8.8653557372770653</v>
      </c>
      <c r="E246" s="15">
        <v>10.633251359818559</v>
      </c>
    </row>
    <row r="247" spans="1:5" x14ac:dyDescent="0.2">
      <c r="A247" s="17" t="s">
        <v>131</v>
      </c>
      <c r="B247" s="14">
        <v>90.4</v>
      </c>
      <c r="C247" s="15">
        <v>17.791318750241725</v>
      </c>
      <c r="D247" s="15">
        <v>8.5245153787507952</v>
      </c>
      <c r="E247" s="15">
        <v>14.70673079249088</v>
      </c>
    </row>
    <row r="248" spans="1:5" x14ac:dyDescent="0.2">
      <c r="A248" s="17" t="s">
        <v>132</v>
      </c>
      <c r="B248" s="14">
        <v>34.613999999999997</v>
      </c>
      <c r="C248" s="15">
        <v>12.291376303092312</v>
      </c>
      <c r="D248" s="15">
        <v>5.2952768783065149</v>
      </c>
      <c r="E248" s="15">
        <v>14.90032874330352</v>
      </c>
    </row>
    <row r="249" spans="1:5" x14ac:dyDescent="0.2">
      <c r="A249" s="17" t="s">
        <v>134</v>
      </c>
      <c r="B249" s="14">
        <v>48.52</v>
      </c>
      <c r="C249" s="15">
        <v>19.908122798720456</v>
      </c>
      <c r="D249" s="15">
        <v>9.3389079252960983</v>
      </c>
      <c r="E249" s="15">
        <v>10.426100804475841</v>
      </c>
    </row>
    <row r="250" spans="1:5" x14ac:dyDescent="0.2">
      <c r="A250" s="17" t="s">
        <v>100</v>
      </c>
      <c r="B250" s="14">
        <v>31.306000000000001</v>
      </c>
      <c r="C250" s="15">
        <v>10.930892393352558</v>
      </c>
      <c r="D250" s="15">
        <v>5.8827482545410987</v>
      </c>
      <c r="E250" s="15">
        <v>30.623509600500959</v>
      </c>
    </row>
    <row r="251" spans="1:5" x14ac:dyDescent="0.2">
      <c r="A251" s="17" t="s">
        <v>101</v>
      </c>
      <c r="B251" s="14">
        <v>31.434000000000001</v>
      </c>
      <c r="C251" s="15">
        <v>14.334960319702351</v>
      </c>
      <c r="D251" s="15">
        <v>5.4031495633657576</v>
      </c>
      <c r="E251" s="15">
        <v>27.016393715256001</v>
      </c>
    </row>
    <row r="252" spans="1:5" x14ac:dyDescent="0.2">
      <c r="A252" s="17" t="s">
        <v>102</v>
      </c>
      <c r="B252" s="14">
        <v>18.623999999999999</v>
      </c>
      <c r="C252" s="15">
        <v>10.951955880498843</v>
      </c>
      <c r="D252" s="15">
        <v>4.9393123888771591</v>
      </c>
      <c r="E252" s="15">
        <v>19.677477036766561</v>
      </c>
    </row>
    <row r="253" spans="1:5" x14ac:dyDescent="0.2">
      <c r="A253" s="17" t="s">
        <v>276</v>
      </c>
      <c r="B253" s="14">
        <v>60.387999999999998</v>
      </c>
      <c r="C253" s="15">
        <v>17.205721070759168</v>
      </c>
      <c r="D253" s="15">
        <v>8.7226228577797151</v>
      </c>
      <c r="E253" s="15">
        <v>15.61771678474128</v>
      </c>
    </row>
    <row r="254" spans="1:5" x14ac:dyDescent="0.2">
      <c r="A254" s="17" t="s">
        <v>277</v>
      </c>
      <c r="B254" s="14">
        <v>30.597999999999999</v>
      </c>
      <c r="C254" s="15">
        <v>16.27122023437888</v>
      </c>
      <c r="D254" s="15">
        <v>7.8185277756320462</v>
      </c>
      <c r="E254" s="15">
        <v>17.455675806191039</v>
      </c>
    </row>
    <row r="255" spans="1:5" x14ac:dyDescent="0.2">
      <c r="A255" s="17" t="s">
        <v>278</v>
      </c>
      <c r="B255" s="14">
        <v>30.047999999999998</v>
      </c>
      <c r="C255" s="15">
        <v>16.375894763721877</v>
      </c>
      <c r="D255" s="15">
        <v>6.7174640946345461</v>
      </c>
      <c r="E255" s="15">
        <v>7.3280647605264004</v>
      </c>
    </row>
    <row r="256" spans="1:5" x14ac:dyDescent="0.2">
      <c r="A256" s="17" t="s">
        <v>46</v>
      </c>
      <c r="B256" s="14">
        <v>61.994</v>
      </c>
      <c r="C256" s="15">
        <v>13.625384473546552</v>
      </c>
      <c r="D256" s="15">
        <v>6.5097163502479543</v>
      </c>
      <c r="E256" s="15">
        <v>12.72612134108304</v>
      </c>
    </row>
    <row r="257" spans="1:5" x14ac:dyDescent="0.2">
      <c r="A257" s="17" t="s">
        <v>47</v>
      </c>
      <c r="B257" s="14">
        <v>66.786000000000001</v>
      </c>
      <c r="C257" s="15">
        <v>17.358483181149413</v>
      </c>
      <c r="D257" s="15">
        <v>8.2673994624347547</v>
      </c>
      <c r="E257" s="15">
        <v>6.9107770920355209</v>
      </c>
    </row>
    <row r="258" spans="1:5" x14ac:dyDescent="0.2">
      <c r="A258" s="17" t="s">
        <v>48</v>
      </c>
      <c r="B258" s="14">
        <v>62.292000000000002</v>
      </c>
      <c r="C258" s="15">
        <v>20.292339796104734</v>
      </c>
      <c r="D258" s="15">
        <v>11.126463849832671</v>
      </c>
      <c r="E258" s="15">
        <v>10.5586536268488</v>
      </c>
    </row>
    <row r="259" spans="1:5" x14ac:dyDescent="0.2">
      <c r="A259" s="17" t="s">
        <v>49</v>
      </c>
      <c r="B259" s="14">
        <v>40.404000000000003</v>
      </c>
      <c r="C259" s="15">
        <v>17.367529513367256</v>
      </c>
      <c r="D259" s="15">
        <v>8.5251777014408514</v>
      </c>
      <c r="E259" s="15">
        <v>12.606033519921599</v>
      </c>
    </row>
    <row r="260" spans="1:5" x14ac:dyDescent="0.2">
      <c r="A260" s="17" t="s">
        <v>51</v>
      </c>
      <c r="B260" s="14">
        <v>31.856000000000002</v>
      </c>
      <c r="C260" s="15">
        <v>13.627693129840377</v>
      </c>
      <c r="D260" s="15">
        <v>6.1668889043343746</v>
      </c>
      <c r="E260" s="15">
        <v>8.92272135617808</v>
      </c>
    </row>
    <row r="261" spans="1:5" x14ac:dyDescent="0.2">
      <c r="A261" s="17" t="s">
        <v>50</v>
      </c>
      <c r="B261" s="14">
        <v>69.085999999999999</v>
      </c>
      <c r="C261" s="15">
        <v>23.019250635599054</v>
      </c>
      <c r="D261" s="15">
        <v>12.254368605872026</v>
      </c>
      <c r="E261" s="15">
        <v>13.05737529132432</v>
      </c>
    </row>
    <row r="262" spans="1:5" x14ac:dyDescent="0.2">
      <c r="A262" s="17" t="s">
        <v>52</v>
      </c>
      <c r="B262" s="14">
        <v>50.348999999999997</v>
      </c>
      <c r="C262" s="15">
        <v>15.600914329529717</v>
      </c>
      <c r="D262" s="15">
        <v>8.1137473115844116</v>
      </c>
      <c r="E262" s="15">
        <v>8.2120448535364794</v>
      </c>
    </row>
    <row r="263" spans="1:5" x14ac:dyDescent="0.2">
      <c r="A263" s="17" t="s">
        <v>54</v>
      </c>
      <c r="B263" s="14">
        <v>20.329000000000001</v>
      </c>
      <c r="C263" s="15">
        <v>9.7737012528016862</v>
      </c>
      <c r="D263" s="15">
        <v>4.2229297090392235</v>
      </c>
      <c r="E263" s="15">
        <v>19.23135064807968</v>
      </c>
    </row>
    <row r="264" spans="1:5" x14ac:dyDescent="0.2">
      <c r="A264" s="17" t="s">
        <v>53</v>
      </c>
      <c r="B264" s="14">
        <v>36.124000000000002</v>
      </c>
      <c r="C264" s="15">
        <v>15.890126553077481</v>
      </c>
      <c r="D264" s="15">
        <v>8.7952002845963637</v>
      </c>
      <c r="E264" s="15">
        <v>9.9656102913998392</v>
      </c>
    </row>
    <row r="265" spans="1:5" x14ac:dyDescent="0.2">
      <c r="A265" s="17" t="s">
        <v>55</v>
      </c>
      <c r="B265" s="14">
        <v>38.843000000000004</v>
      </c>
      <c r="C265" s="15">
        <v>12.711853090425702</v>
      </c>
      <c r="D265" s="15">
        <v>7.5513131597386929</v>
      </c>
      <c r="E265" s="15">
        <v>16.44496596502848</v>
      </c>
    </row>
    <row r="266" spans="1:5" x14ac:dyDescent="0.2">
      <c r="A266" s="17" t="s">
        <v>59</v>
      </c>
      <c r="B266" s="14">
        <v>21.591000000000001</v>
      </c>
      <c r="C266" s="15">
        <v>16.744535818903824</v>
      </c>
      <c r="D266" s="15">
        <v>8.7346398871445086</v>
      </c>
      <c r="E266" s="15">
        <v>11.962288679610719</v>
      </c>
    </row>
    <row r="267" spans="1:5" x14ac:dyDescent="0.2">
      <c r="A267" s="17" t="s">
        <v>57</v>
      </c>
      <c r="B267" s="14">
        <v>49.759</v>
      </c>
      <c r="C267" s="15">
        <v>17.378998171217066</v>
      </c>
      <c r="D267" s="15">
        <v>10.063576165615737</v>
      </c>
      <c r="E267" s="15">
        <v>12.975321636705122</v>
      </c>
    </row>
    <row r="268" spans="1:5" x14ac:dyDescent="0.2">
      <c r="A268" s="17" t="s">
        <v>60</v>
      </c>
      <c r="B268" s="14">
        <v>20.65</v>
      </c>
      <c r="C268" s="15">
        <v>9.6303058371717807</v>
      </c>
      <c r="D268" s="15">
        <v>2.7827868758712122</v>
      </c>
      <c r="E268" s="15">
        <v>22.162728904176959</v>
      </c>
    </row>
    <row r="269" spans="1:5" x14ac:dyDescent="0.2">
      <c r="A269" s="17" t="s">
        <v>64</v>
      </c>
      <c r="B269" s="14">
        <v>39.6</v>
      </c>
      <c r="C269" s="15">
        <v>16.950364911973409</v>
      </c>
      <c r="D269" s="15">
        <v>8.1202576789656629</v>
      </c>
      <c r="E269" s="15">
        <v>15.889552274048642</v>
      </c>
    </row>
    <row r="270" spans="1:5" x14ac:dyDescent="0.2">
      <c r="A270" s="17" t="s">
        <v>63</v>
      </c>
      <c r="B270" s="14">
        <v>41.295000000000002</v>
      </c>
      <c r="C270" s="15">
        <v>18.592226382709583</v>
      </c>
      <c r="D270" s="15">
        <v>11.007522961745417</v>
      </c>
      <c r="E270" s="15">
        <v>22.496277453128158</v>
      </c>
    </row>
    <row r="271" spans="1:5" x14ac:dyDescent="0.2">
      <c r="A271" s="17" t="s">
        <v>66</v>
      </c>
      <c r="B271" s="14">
        <v>35.597999999999999</v>
      </c>
      <c r="C271" s="15">
        <v>16.989633936301647</v>
      </c>
      <c r="D271" s="15">
        <v>6.9606881138191854</v>
      </c>
      <c r="E271" s="15">
        <v>9.7017503501846409</v>
      </c>
    </row>
    <row r="272" spans="1:5" x14ac:dyDescent="0.2">
      <c r="A272" s="17" t="s">
        <v>75</v>
      </c>
      <c r="B272" s="14">
        <v>40.426000000000002</v>
      </c>
      <c r="C272" s="15">
        <v>17.542339721863108</v>
      </c>
      <c r="D272" s="15">
        <v>8.9411036175081247</v>
      </c>
      <c r="E272" s="15">
        <v>12.798961100576641</v>
      </c>
    </row>
    <row r="273" spans="1:5" x14ac:dyDescent="0.2">
      <c r="A273" s="17" t="s">
        <v>88</v>
      </c>
      <c r="B273" s="14">
        <v>6.6336000000000004</v>
      </c>
      <c r="C273" s="15">
        <v>6.5739103613510599</v>
      </c>
      <c r="D273" s="15">
        <v>3.4663317037424619</v>
      </c>
      <c r="E273" s="15">
        <v>17.553505161091682</v>
      </c>
    </row>
    <row r="274" spans="1:5" x14ac:dyDescent="0.2">
      <c r="A274" s="17" t="s">
        <v>89</v>
      </c>
      <c r="B274" s="14">
        <v>28.286999999999999</v>
      </c>
      <c r="C274" s="15">
        <v>9.9966191899930301</v>
      </c>
      <c r="D274" s="15">
        <v>4.4600575698054357</v>
      </c>
      <c r="E274" s="15">
        <v>33.310685508603356</v>
      </c>
    </row>
    <row r="275" spans="1:5" x14ac:dyDescent="0.2">
      <c r="A275" s="17" t="s">
        <v>95</v>
      </c>
      <c r="B275" s="14">
        <v>21.943000000000001</v>
      </c>
      <c r="C275" s="15">
        <v>8.6685729563887683</v>
      </c>
      <c r="D275" s="15">
        <v>3.278490950127197</v>
      </c>
      <c r="E275" s="15">
        <v>4.5894726196598405</v>
      </c>
    </row>
    <row r="276" spans="1:5" x14ac:dyDescent="0.2">
      <c r="A276" s="17" t="s">
        <v>96</v>
      </c>
      <c r="B276" s="14">
        <v>30.4</v>
      </c>
      <c r="C276" s="15">
        <v>12.314313544707652</v>
      </c>
      <c r="D276" s="15">
        <v>6.1571567412100565</v>
      </c>
      <c r="E276" s="15">
        <v>25.750297032414242</v>
      </c>
    </row>
    <row r="277" spans="1:5" x14ac:dyDescent="0.2">
      <c r="A277" s="17" t="s">
        <v>97</v>
      </c>
      <c r="B277" s="14">
        <v>41.103999999999999</v>
      </c>
      <c r="C277" s="15">
        <v>14.671277601013655</v>
      </c>
      <c r="D277" s="15">
        <v>6.9835809798910802</v>
      </c>
      <c r="E277" s="15">
        <v>14.559039574289761</v>
      </c>
    </row>
    <row r="278" spans="1:5" x14ac:dyDescent="0.2">
      <c r="A278" s="17" t="s">
        <v>121</v>
      </c>
      <c r="B278" s="14">
        <v>27.927</v>
      </c>
      <c r="C278" s="15">
        <v>15.819517001192708</v>
      </c>
      <c r="D278" s="15">
        <v>8.3664339019963254</v>
      </c>
      <c r="E278" s="15">
        <v>17.992777144721281</v>
      </c>
    </row>
    <row r="279" spans="1:5" x14ac:dyDescent="0.2">
      <c r="A279" s="17" t="s">
        <v>125</v>
      </c>
      <c r="B279" s="14">
        <v>1.1676</v>
      </c>
      <c r="C279" s="15">
        <v>2.8595464266657387</v>
      </c>
      <c r="D279" s="15">
        <v>1.4297732170883561</v>
      </c>
      <c r="E279" s="15">
        <v>6.7460940896923196</v>
      </c>
    </row>
    <row r="280" spans="1:5" x14ac:dyDescent="0.2">
      <c r="A280" s="17" t="s">
        <v>126</v>
      </c>
      <c r="B280" s="14">
        <v>9.1582000000000008</v>
      </c>
      <c r="C280" s="15">
        <v>9.3890681812678221</v>
      </c>
      <c r="D280" s="15">
        <v>3.0453166106876894</v>
      </c>
      <c r="E280" s="15">
        <v>26.10897640506672</v>
      </c>
    </row>
    <row r="281" spans="1:5" x14ac:dyDescent="0.2">
      <c r="A281" s="17" t="s">
        <v>127</v>
      </c>
      <c r="B281" s="14">
        <v>39.237000000000002</v>
      </c>
      <c r="C281" s="15">
        <v>17.0176431364407</v>
      </c>
      <c r="D281" s="15">
        <v>7.7952951326499056</v>
      </c>
      <c r="E281" s="15">
        <v>18.809881033384318</v>
      </c>
    </row>
    <row r="282" spans="1:5" x14ac:dyDescent="0.2">
      <c r="A282" s="17" t="s">
        <v>130</v>
      </c>
      <c r="B282" s="14">
        <v>12.962</v>
      </c>
      <c r="C282" s="15">
        <v>8.8990988338566108</v>
      </c>
      <c r="D282" s="15">
        <v>4.0996866049554921</v>
      </c>
      <c r="E282" s="15">
        <v>20.354610617299201</v>
      </c>
    </row>
    <row r="283" spans="1:5" x14ac:dyDescent="0.2">
      <c r="A283" s="17" t="s">
        <v>135</v>
      </c>
      <c r="B283" s="14">
        <v>28.914999999999999</v>
      </c>
      <c r="C283" s="15">
        <v>13.674570310998581</v>
      </c>
      <c r="D283" s="15">
        <v>6.9647123203122918</v>
      </c>
      <c r="E283" s="15">
        <v>16.37252818054656</v>
      </c>
    </row>
    <row r="284" spans="1:5" x14ac:dyDescent="0.2">
      <c r="A284" s="17" t="s">
        <v>136</v>
      </c>
      <c r="B284" s="14">
        <v>43.905000000000001</v>
      </c>
      <c r="C284" s="15">
        <v>22.542262351609661</v>
      </c>
      <c r="D284" s="15">
        <v>13.358199968824374</v>
      </c>
      <c r="E284" s="15">
        <v>6.7902504673396802</v>
      </c>
    </row>
    <row r="285" spans="1:5" x14ac:dyDescent="0.2">
      <c r="A285" s="17" t="s">
        <v>137</v>
      </c>
      <c r="B285" s="14">
        <v>20.734999999999999</v>
      </c>
      <c r="C285" s="15">
        <v>13.678544857303729</v>
      </c>
      <c r="D285" s="15">
        <v>7.3099243207286184</v>
      </c>
      <c r="E285" s="15">
        <v>18.196727532434878</v>
      </c>
    </row>
    <row r="286" spans="1:5" x14ac:dyDescent="0.2">
      <c r="A286" s="17" t="s">
        <v>138</v>
      </c>
      <c r="B286" s="14">
        <v>4.7637999999999998</v>
      </c>
      <c r="C286" s="15">
        <v>4.4870824621285417</v>
      </c>
      <c r="D286" s="15">
        <v>1.6167992547982442</v>
      </c>
      <c r="E286" s="15">
        <v>39.292330841522883</v>
      </c>
    </row>
    <row r="287" spans="1:5" x14ac:dyDescent="0.2">
      <c r="A287" s="17" t="s">
        <v>141</v>
      </c>
      <c r="B287" s="14">
        <v>2.1579000000000002</v>
      </c>
      <c r="C287" s="15">
        <v>4.8615522642533708</v>
      </c>
      <c r="D287" s="15">
        <v>3.3334226620858711</v>
      </c>
      <c r="E287" s="15">
        <v>4.2843211093900804</v>
      </c>
    </row>
    <row r="288" spans="1:5" x14ac:dyDescent="0.2">
      <c r="A288" s="17" t="s">
        <v>150</v>
      </c>
      <c r="B288" s="14">
        <v>8.5845000000000002</v>
      </c>
      <c r="C288" s="15">
        <v>7.4107756563726896</v>
      </c>
      <c r="D288" s="15">
        <v>2.4669358553515908</v>
      </c>
      <c r="E288" s="15">
        <v>22.513351739635681</v>
      </c>
    </row>
    <row r="289" spans="1:5" x14ac:dyDescent="0.2">
      <c r="A289" s="17" t="s">
        <v>228</v>
      </c>
      <c r="B289" s="14">
        <v>13.268000000000001</v>
      </c>
      <c r="C289" s="15">
        <v>9.3254232930421956</v>
      </c>
      <c r="D289" s="15">
        <v>3.7476048336917991</v>
      </c>
      <c r="E289" s="15">
        <v>16.465573690811521</v>
      </c>
    </row>
    <row r="290" spans="1:5" x14ac:dyDescent="0.2">
      <c r="A290" s="17" t="s">
        <v>36</v>
      </c>
      <c r="B290" s="14">
        <v>66.661000000000001</v>
      </c>
      <c r="C290" s="15">
        <v>23.011415428888068</v>
      </c>
      <c r="D290" s="15">
        <v>10.79907932183483</v>
      </c>
      <c r="E290" s="15">
        <v>11.58017780819856</v>
      </c>
    </row>
    <row r="291" spans="1:5" x14ac:dyDescent="0.2">
      <c r="A291" s="17" t="s">
        <v>37</v>
      </c>
      <c r="B291" s="14">
        <v>17.611000000000001</v>
      </c>
      <c r="C291" s="15">
        <v>7.8719605993640158</v>
      </c>
      <c r="D291" s="15">
        <v>3.3683848673305303</v>
      </c>
      <c r="E291" s="15">
        <v>23.604364539059041</v>
      </c>
    </row>
    <row r="292" spans="1:5" x14ac:dyDescent="0.2">
      <c r="A292" s="17" t="s">
        <v>38</v>
      </c>
      <c r="B292" s="14">
        <v>10.77</v>
      </c>
      <c r="C292" s="15">
        <v>8.544140342140512</v>
      </c>
      <c r="D292" s="15">
        <v>4.1526388424512497</v>
      </c>
      <c r="E292" s="15">
        <v>22.858436478857762</v>
      </c>
    </row>
    <row r="293" spans="1:5" x14ac:dyDescent="0.2">
      <c r="A293" s="17" t="s">
        <v>39</v>
      </c>
      <c r="B293" s="14">
        <v>39.838000000000001</v>
      </c>
      <c r="C293" s="15">
        <v>13.478677620761403</v>
      </c>
      <c r="D293" s="15">
        <v>6.1536104141204548</v>
      </c>
      <c r="E293" s="15">
        <v>15.51967249711824</v>
      </c>
    </row>
    <row r="294" spans="1:5" x14ac:dyDescent="0.2">
      <c r="A294" s="17" t="s">
        <v>246</v>
      </c>
      <c r="B294" s="14">
        <v>77.486000000000004</v>
      </c>
      <c r="C294" s="15">
        <v>26.831229090946781</v>
      </c>
      <c r="D294" s="15">
        <v>14.110282699076214</v>
      </c>
      <c r="E294" s="15">
        <v>9.81625395804768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90"/>
  <sheetViews>
    <sheetView workbookViewId="0"/>
  </sheetViews>
  <sheetFormatPr defaultRowHeight="12.75" x14ac:dyDescent="0.2"/>
  <cols>
    <col min="1" max="1" width="9.140625" style="1"/>
    <col min="2" max="2" width="25.85546875" style="3" customWidth="1"/>
    <col min="3" max="3" width="9.140625" style="1"/>
    <col min="4" max="4" width="20.42578125" style="23" customWidth="1"/>
    <col min="5" max="5" width="19.85546875" style="23" customWidth="1"/>
    <col min="6" max="6" width="9.140625" customWidth="1"/>
    <col min="7" max="10" width="19.85546875" style="23" customWidth="1"/>
    <col min="11" max="12" width="19.85546875" style="20" customWidth="1"/>
    <col min="13" max="13" width="12.5703125" style="20" customWidth="1"/>
    <col min="14" max="14" width="17.28515625" customWidth="1"/>
    <col min="15" max="16" width="9.140625" style="20"/>
  </cols>
  <sheetData>
    <row r="1" spans="1:16" s="1" customFormat="1" x14ac:dyDescent="0.2">
      <c r="A1" s="1" t="s">
        <v>335</v>
      </c>
      <c r="B1" s="3" t="s">
        <v>341</v>
      </c>
      <c r="C1" s="1" t="s">
        <v>378</v>
      </c>
      <c r="D1" s="24" t="s">
        <v>694</v>
      </c>
      <c r="E1" s="24" t="s">
        <v>695</v>
      </c>
      <c r="F1" s="25" t="s">
        <v>696</v>
      </c>
      <c r="G1" s="24" t="s">
        <v>699</v>
      </c>
      <c r="H1" s="24" t="s">
        <v>697</v>
      </c>
      <c r="I1" s="24" t="s">
        <v>698</v>
      </c>
      <c r="J1" s="24" t="s">
        <v>700</v>
      </c>
      <c r="K1" s="27" t="s">
        <v>681</v>
      </c>
      <c r="L1" s="27" t="s">
        <v>682</v>
      </c>
      <c r="M1" s="27" t="s">
        <v>701</v>
      </c>
      <c r="N1" s="25" t="s">
        <v>702</v>
      </c>
      <c r="O1" s="27" t="s">
        <v>703</v>
      </c>
      <c r="P1" s="27" t="s">
        <v>704</v>
      </c>
    </row>
    <row r="2" spans="1:16" x14ac:dyDescent="0.2">
      <c r="A2" s="1">
        <v>845</v>
      </c>
      <c r="B2" s="3" t="s">
        <v>218</v>
      </c>
      <c r="C2" s="1">
        <v>24.3022952657875</v>
      </c>
      <c r="D2" s="23">
        <f>VLOOKUP(A2,CentroidFlowpath!$C$2:$D$290,2,FALSE)</f>
        <v>44840.977427968901</v>
      </c>
      <c r="E2" s="23">
        <f>VLOOKUP($A2,Longest_FlowPath!$B$2:$T$290,9,FALSE)</f>
        <v>80436.130800078798</v>
      </c>
      <c r="F2" s="20">
        <f>D2/E2</f>
        <v>0.55747307810490776</v>
      </c>
      <c r="G2" s="26">
        <f>VLOOKUP($A2,Longest_FlowPath!$B$2:$T$290,2,FALSE)</f>
        <v>2.7364927031000002E-3</v>
      </c>
      <c r="H2" s="20">
        <f>VLOOKUP($A2,Longest_FlowPath!$B$2:$T$290,3,FALSE)</f>
        <v>652.02734399999895</v>
      </c>
      <c r="I2" s="20">
        <f>VLOOKUP($A2,Longest_FlowPath!$B$2:$T$290,4,FALSE)</f>
        <v>431.91445900000002</v>
      </c>
      <c r="J2" s="26">
        <f>VLOOKUP($A2,Longest_FlowPath!$B$2:$T$290,5,FALSE)</f>
        <v>2.2140381720080001E-3</v>
      </c>
      <c r="K2" s="20">
        <f>VLOOKUP($A2,Longest_FlowPath!$B$2:$T$290,6,FALSE)</f>
        <v>436.61343399999902</v>
      </c>
      <c r="L2" s="20">
        <f>VLOOKUP($A2,Longest_FlowPath!$B$2:$T$290,7,FALSE)</f>
        <v>570.17993200000001</v>
      </c>
      <c r="M2" s="20">
        <f>G2*5280</f>
        <v>14.448681472368001</v>
      </c>
      <c r="N2" s="20">
        <f>J2*5280</f>
        <v>11.69012154820224</v>
      </c>
      <c r="O2" s="20">
        <f>E2/5280</f>
        <v>15.234115681833106</v>
      </c>
      <c r="P2" s="20">
        <f>D2/5280</f>
        <v>8.4926093613577471</v>
      </c>
    </row>
    <row r="3" spans="1:16" x14ac:dyDescent="0.2">
      <c r="A3" s="1">
        <v>359</v>
      </c>
      <c r="B3" s="3" t="s">
        <v>87</v>
      </c>
      <c r="C3" s="1">
        <v>19.630594603622701</v>
      </c>
      <c r="D3" s="23">
        <f>VLOOKUP(A3,CentroidFlowpath!$C$2:$D$290,2,FALSE)</f>
        <v>24564.188668977</v>
      </c>
      <c r="E3" s="23">
        <f>VLOOKUP($A3,Longest_FlowPath!$B$2:$T$290,9,FALSE)</f>
        <v>54446.579392601503</v>
      </c>
      <c r="F3" s="20">
        <f t="shared" ref="F3:F66" si="0">D3/E3</f>
        <v>0.45116128401474775</v>
      </c>
      <c r="G3" s="26">
        <f>VLOOKUP($A3,Longest_FlowPath!$B$2:$T$290,2,FALSE)</f>
        <v>7.5072275165840004E-3</v>
      </c>
      <c r="H3" s="20">
        <f>VLOOKUP($A3,Longest_FlowPath!$B$2:$T$290,3,FALSE)</f>
        <v>1113.280518</v>
      </c>
      <c r="I3" s="20">
        <f>VLOOKUP($A3,Longest_FlowPath!$B$2:$T$290,3,FALSE)</f>
        <v>1113.280518</v>
      </c>
      <c r="J3" s="26">
        <f>VLOOKUP($A3,Longest_FlowPath!$B$2:$T$290,5,FALSE)</f>
        <v>5.1144105244649999E-3</v>
      </c>
      <c r="K3" s="20">
        <f>VLOOKUP($A3,Longest_FlowPath!$B$2:$T$290,6,FALSE)</f>
        <v>710.30096400000002</v>
      </c>
      <c r="L3" s="20">
        <f>VLOOKUP($A3,Longest_FlowPath!$B$2:$T$290,7,FALSE)</f>
        <v>919.14758300000005</v>
      </c>
      <c r="M3" s="20">
        <f t="shared" ref="M3:M66" si="1">G3*5280</f>
        <v>39.63816128756352</v>
      </c>
      <c r="N3" s="20">
        <f t="shared" ref="N3:N66" si="2">J3*5280</f>
        <v>27.004087569175198</v>
      </c>
      <c r="O3" s="20">
        <f t="shared" ref="O3:O66" si="3">E3/5280</f>
        <v>10.311852157689678</v>
      </c>
      <c r="P3" s="20">
        <f t="shared" ref="P3:P66" si="4">D3/5280</f>
        <v>4.6523084600335229</v>
      </c>
    </row>
    <row r="4" spans="1:16" x14ac:dyDescent="0.2">
      <c r="A4" s="1">
        <v>60</v>
      </c>
      <c r="B4" s="3" t="s">
        <v>189</v>
      </c>
      <c r="C4" s="1">
        <v>36.867307502816701</v>
      </c>
      <c r="D4" s="23">
        <f>VLOOKUP(A4,CentroidFlowpath!$C$2:$D$290,2,FALSE)</f>
        <v>30470.899156502601</v>
      </c>
      <c r="E4" s="23">
        <f>VLOOKUP($A4,Longest_FlowPath!$B$2:$T$290,9,FALSE)</f>
        <v>65852.314388025799</v>
      </c>
      <c r="F4" s="20">
        <f t="shared" si="0"/>
        <v>0.46271569100756238</v>
      </c>
      <c r="G4" s="26">
        <f>VLOOKUP($A4,Longest_FlowPath!$B$2:$T$290,2,FALSE)</f>
        <v>3.1843039678820001E-3</v>
      </c>
      <c r="H4" s="20">
        <f>VLOOKUP($A4,Longest_FlowPath!$B$2:$T$290,3,FALSE)</f>
        <v>723.37725799999896</v>
      </c>
      <c r="I4" s="20">
        <f>VLOOKUP($A4,Longest_FlowPath!$B$2:$T$290,3,FALSE)</f>
        <v>723.37725799999896</v>
      </c>
      <c r="J4" s="26">
        <f>VLOOKUP($A4,Longest_FlowPath!$B$2:$T$290,5,FALSE)</f>
        <v>2.0823592095080001E-3</v>
      </c>
      <c r="K4" s="20">
        <f>VLOOKUP($A4,Longest_FlowPath!$B$2:$T$290,6,FALSE)</f>
        <v>522.48382600000002</v>
      </c>
      <c r="L4" s="20">
        <f>VLOOKUP($A4,Longest_FlowPath!$B$2:$T$290,7,FALSE)</f>
        <v>625.32995600000004</v>
      </c>
      <c r="M4" s="20">
        <f t="shared" si="1"/>
        <v>16.81312495041696</v>
      </c>
      <c r="N4" s="20">
        <f t="shared" si="2"/>
        <v>10.994856626202241</v>
      </c>
      <c r="O4" s="20">
        <f t="shared" si="3"/>
        <v>12.472029240156401</v>
      </c>
      <c r="P4" s="20">
        <f t="shared" si="4"/>
        <v>5.7710036281254924</v>
      </c>
    </row>
    <row r="5" spans="1:16" x14ac:dyDescent="0.2">
      <c r="A5" s="1">
        <v>61</v>
      </c>
      <c r="B5" s="3" t="s">
        <v>203</v>
      </c>
      <c r="C5" s="1">
        <v>89.013202793445899</v>
      </c>
      <c r="D5" s="23">
        <f>VLOOKUP(A5,CentroidFlowpath!$C$2:$D$290,2,FALSE)</f>
        <v>47285.9195079087</v>
      </c>
      <c r="E5" s="23">
        <f>VLOOKUP($A5,Longest_FlowPath!$B$2:$T$290,9,FALSE)</f>
        <v>105847.42442679001</v>
      </c>
      <c r="F5" s="20">
        <f t="shared" si="0"/>
        <v>0.44673660945443489</v>
      </c>
      <c r="G5" s="26">
        <f>VLOOKUP($A5,Longest_FlowPath!$B$2:$T$290,2,FALSE)</f>
        <v>2.4132567455779999E-3</v>
      </c>
      <c r="H5" s="20">
        <f>VLOOKUP($A5,Longest_FlowPath!$B$2:$T$290,3,FALSE)</f>
        <v>770.42059300000005</v>
      </c>
      <c r="I5" s="20">
        <f>VLOOKUP($A5,Longest_FlowPath!$B$2:$T$290,3,FALSE)</f>
        <v>770.42059300000005</v>
      </c>
      <c r="J5" s="26">
        <f>VLOOKUP($A5,Longest_FlowPath!$B$2:$T$290,5,FALSE)</f>
        <v>1.5857048411169999E-3</v>
      </c>
      <c r="K5" s="20">
        <f>VLOOKUP($A5,Longest_FlowPath!$B$2:$T$290,6,FALSE)</f>
        <v>514.99841300000003</v>
      </c>
      <c r="L5" s="20">
        <f>VLOOKUP($A5,Longest_FlowPath!$B$2:$T$290,7,FALSE)</f>
        <v>640.880493</v>
      </c>
      <c r="M5" s="20">
        <f t="shared" si="1"/>
        <v>12.74199561665184</v>
      </c>
      <c r="N5" s="20">
        <f t="shared" si="2"/>
        <v>8.3725215610977592</v>
      </c>
      <c r="O5" s="20">
        <f t="shared" si="3"/>
        <v>20.046860686892046</v>
      </c>
      <c r="P5" s="20">
        <f t="shared" si="4"/>
        <v>8.9556665734675569</v>
      </c>
    </row>
    <row r="6" spans="1:16" x14ac:dyDescent="0.2">
      <c r="A6" s="1">
        <v>72</v>
      </c>
      <c r="B6" s="3" t="s">
        <v>228</v>
      </c>
      <c r="C6" s="1">
        <v>13.267643791106901</v>
      </c>
      <c r="D6" s="23">
        <f>VLOOKUP(A6,CentroidFlowpath!$C$2:$D$290,2,FALSE)</f>
        <v>19787.3139472648</v>
      </c>
      <c r="E6" s="23">
        <f>VLOOKUP($A6,Longest_FlowPath!$B$2:$T$290,9,FALSE)</f>
        <v>49238.136510989803</v>
      </c>
      <c r="F6" s="20">
        <f t="shared" si="0"/>
        <v>0.40186967560903386</v>
      </c>
      <c r="G6" s="26">
        <f>VLOOKUP($A6,Longest_FlowPath!$B$2:$T$290,2,FALSE)</f>
        <v>3.7715830077880001E-3</v>
      </c>
      <c r="H6" s="20">
        <f>VLOOKUP($A6,Longest_FlowPath!$B$2:$T$290,3,FALSE)</f>
        <v>583.691284</v>
      </c>
      <c r="I6" s="20">
        <f>VLOOKUP($A6,Longest_FlowPath!$B$2:$T$290,3,FALSE)</f>
        <v>583.691284</v>
      </c>
      <c r="J6" s="26">
        <f>VLOOKUP($A6,Longest_FlowPath!$B$2:$T$290,5,FALSE)</f>
        <v>3.1184798656840001E-3</v>
      </c>
      <c r="K6" s="20">
        <f>VLOOKUP($A6,Longest_FlowPath!$B$2:$T$290,6,FALSE)</f>
        <v>409.96151700000001</v>
      </c>
      <c r="L6" s="20">
        <f>VLOOKUP($A6,Longest_FlowPath!$B$2:$T$290,7,FALSE)</f>
        <v>525.12261999999896</v>
      </c>
      <c r="M6" s="20">
        <f t="shared" si="1"/>
        <v>19.913958281120639</v>
      </c>
      <c r="N6" s="20">
        <f t="shared" si="2"/>
        <v>16.465573690811521</v>
      </c>
      <c r="O6" s="20">
        <f t="shared" si="3"/>
        <v>9.3254046422329164</v>
      </c>
      <c r="P6" s="20">
        <f t="shared" si="4"/>
        <v>3.7475973384971213</v>
      </c>
    </row>
    <row r="7" spans="1:16" x14ac:dyDescent="0.2">
      <c r="A7" s="1">
        <v>1625</v>
      </c>
      <c r="B7" s="3" t="s">
        <v>268</v>
      </c>
      <c r="C7" s="1">
        <v>120.560734566376</v>
      </c>
      <c r="D7" s="23">
        <f>VLOOKUP(A7,CentroidFlowpath!$C$2:$D$290,2,FALSE)</f>
        <v>87475.0803391175</v>
      </c>
      <c r="E7" s="23">
        <f>VLOOKUP($A7,Longest_FlowPath!$B$2:$T$290,9,FALSE)</f>
        <v>160919.275874046</v>
      </c>
      <c r="F7" s="20">
        <f t="shared" si="0"/>
        <v>0.54359603511754306</v>
      </c>
      <c r="G7" s="26">
        <f>VLOOKUP($A7,Longest_FlowPath!$B$2:$T$290,2,FALSE)</f>
        <v>1.4252628391109999E-3</v>
      </c>
      <c r="H7" s="20">
        <f>VLOOKUP($A7,Longest_FlowPath!$B$2:$T$290,3,FALSE)</f>
        <v>551.33715800000004</v>
      </c>
      <c r="I7" s="20">
        <f>VLOOKUP($A7,Longest_FlowPath!$B$2:$T$290,3,FALSE)</f>
        <v>551.33715800000004</v>
      </c>
      <c r="J7" s="26">
        <f>VLOOKUP($A7,Longest_FlowPath!$B$2:$T$290,5,FALSE)</f>
        <v>9.6749451852599997E-4</v>
      </c>
      <c r="K7" s="20">
        <f>VLOOKUP($A7,Longest_FlowPath!$B$2:$T$290,6,FALSE)</f>
        <v>321.96523999999903</v>
      </c>
      <c r="L7" s="20">
        <f>VLOOKUP($A7,Longest_FlowPath!$B$2:$T$290,7,FALSE)</f>
        <v>438.731628</v>
      </c>
      <c r="M7" s="20">
        <f t="shared" si="1"/>
        <v>7.5253877905060795</v>
      </c>
      <c r="N7" s="20">
        <f t="shared" si="2"/>
        <v>5.1083710578172798</v>
      </c>
      <c r="O7" s="20">
        <f t="shared" si="3"/>
        <v>30.47713558220568</v>
      </c>
      <c r="P7" s="20">
        <f t="shared" si="4"/>
        <v>16.567250064226798</v>
      </c>
    </row>
    <row r="8" spans="1:16" x14ac:dyDescent="0.2">
      <c r="A8" s="1">
        <v>80</v>
      </c>
      <c r="B8" s="3" t="s">
        <v>262</v>
      </c>
      <c r="C8" s="1">
        <v>104.18198273007199</v>
      </c>
      <c r="D8" s="23">
        <f>VLOOKUP(A8,CentroidFlowpath!$C$2:$D$290,2,FALSE)</f>
        <v>86230.427372884107</v>
      </c>
      <c r="E8" s="23">
        <f>VLOOKUP($A8,Longest_FlowPath!$B$2:$T$290,9,FALSE)</f>
        <v>163838.157904564</v>
      </c>
      <c r="F8" s="20">
        <f t="shared" si="0"/>
        <v>0.52631467831268874</v>
      </c>
      <c r="G8" s="26">
        <f>VLOOKUP($A8,Longest_FlowPath!$B$2:$T$290,2,FALSE)</f>
        <v>1.298136146794E-3</v>
      </c>
      <c r="H8" s="20">
        <f>VLOOKUP($A8,Longest_FlowPath!$B$2:$T$290,3,FALSE)</f>
        <v>521.74102800000003</v>
      </c>
      <c r="I8" s="20">
        <f>VLOOKUP($A8,Longest_FlowPath!$B$2:$T$290,3,FALSE)</f>
        <v>521.74102800000003</v>
      </c>
      <c r="J8" s="26">
        <f>VLOOKUP($A8,Longest_FlowPath!$B$2:$T$290,5,FALSE)</f>
        <v>8.09083787493E-4</v>
      </c>
      <c r="K8" s="20">
        <f>VLOOKUP($A8,Longest_FlowPath!$B$2:$T$290,6,FALSE)</f>
        <v>333.16622899999902</v>
      </c>
      <c r="L8" s="20">
        <f>VLOOKUP($A8,Longest_FlowPath!$B$2:$T$290,7,FALSE)</f>
        <v>432.58532700000001</v>
      </c>
      <c r="M8" s="20">
        <f t="shared" si="1"/>
        <v>6.8541588550723196</v>
      </c>
      <c r="N8" s="20">
        <f t="shared" si="2"/>
        <v>4.2719623979630397</v>
      </c>
      <c r="O8" s="20">
        <f t="shared" si="3"/>
        <v>31.029954148591667</v>
      </c>
      <c r="P8" s="20">
        <f t="shared" si="4"/>
        <v>16.331520335773504</v>
      </c>
    </row>
    <row r="9" spans="1:16" x14ac:dyDescent="0.2">
      <c r="A9" s="1">
        <v>81</v>
      </c>
      <c r="B9" s="3" t="s">
        <v>261</v>
      </c>
      <c r="C9" s="1">
        <v>231.24536039115901</v>
      </c>
      <c r="D9" s="23">
        <f>VLOOKUP(A9,CentroidFlowpath!$C$2:$D$290,2,FALSE)</f>
        <v>109125.231169019</v>
      </c>
      <c r="E9" s="23">
        <f>VLOOKUP($A9,Longest_FlowPath!$B$2:$T$290,9,FALSE)</f>
        <v>207071.01065368499</v>
      </c>
      <c r="F9" s="20">
        <f t="shared" si="0"/>
        <v>0.52699424619859037</v>
      </c>
      <c r="G9" s="26">
        <f>VLOOKUP($A9,Longest_FlowPath!$B$2:$T$290,2,FALSE)</f>
        <v>2.6216913670640001E-3</v>
      </c>
      <c r="H9" s="20">
        <f>VLOOKUP($A9,Longest_FlowPath!$B$2:$T$290,3,FALSE)</f>
        <v>854.34277299999906</v>
      </c>
      <c r="I9" s="20">
        <f>VLOOKUP($A9,Longest_FlowPath!$B$2:$T$290,3,FALSE)</f>
        <v>854.34277299999906</v>
      </c>
      <c r="J9" s="26">
        <f>VLOOKUP($A9,Longest_FlowPath!$B$2:$T$290,5,FALSE)</f>
        <v>1.928517404437E-3</v>
      </c>
      <c r="K9" s="20">
        <f>VLOOKUP($A9,Longest_FlowPath!$B$2:$T$290,6,FALSE)</f>
        <v>333.91653400000001</v>
      </c>
      <c r="L9" s="20">
        <f>VLOOKUP($A9,Longest_FlowPath!$B$2:$T$290,7,FALSE)</f>
        <v>633.42156999999895</v>
      </c>
      <c r="M9" s="20">
        <f t="shared" si="1"/>
        <v>13.842530418097921</v>
      </c>
      <c r="N9" s="20">
        <f t="shared" si="2"/>
        <v>10.18257189542736</v>
      </c>
      <c r="O9" s="20">
        <f t="shared" si="3"/>
        <v>39.217994441985795</v>
      </c>
      <c r="P9" s="20">
        <f t="shared" si="4"/>
        <v>20.667657418374809</v>
      </c>
    </row>
    <row r="10" spans="1:16" x14ac:dyDescent="0.2">
      <c r="A10" s="1">
        <v>1065</v>
      </c>
      <c r="B10" s="3" t="s">
        <v>295</v>
      </c>
      <c r="C10" s="1">
        <v>283.45971187365302</v>
      </c>
      <c r="D10" s="23">
        <f>VLOOKUP(A10,CentroidFlowpath!$C$2:$D$290,2,FALSE)</f>
        <v>77705.803667297601</v>
      </c>
      <c r="E10" s="23">
        <f>VLOOKUP($A10,Longest_FlowPath!$B$2:$T$290,9,FALSE)</f>
        <v>227260.36702432801</v>
      </c>
      <c r="F10" s="20">
        <f t="shared" si="0"/>
        <v>0.34192413171179675</v>
      </c>
      <c r="G10" s="26">
        <f>VLOOKUP($A10,Longest_FlowPath!$B$2:$T$290,2,FALSE)</f>
        <v>9.9534009366400011E-4</v>
      </c>
      <c r="H10" s="20">
        <f>VLOOKUP($A10,Longest_FlowPath!$B$2:$T$290,3,FALSE)</f>
        <v>451.45004299999903</v>
      </c>
      <c r="I10" s="20">
        <f>VLOOKUP($A10,Longest_FlowPath!$B$2:$T$290,3,FALSE)</f>
        <v>451.45004299999903</v>
      </c>
      <c r="J10" s="26">
        <f>VLOOKUP($A10,Longest_FlowPath!$B$2:$T$290,5,FALSE)</f>
        <v>8.0179804799499995E-4</v>
      </c>
      <c r="K10" s="20">
        <f>VLOOKUP($A10,Longest_FlowPath!$B$2:$T$290,6,FALSE)</f>
        <v>231.698455999999</v>
      </c>
      <c r="L10" s="20">
        <f>VLOOKUP($A10,Longest_FlowPath!$B$2:$T$290,7,FALSE)</f>
        <v>368.36114500000002</v>
      </c>
      <c r="M10" s="20">
        <f t="shared" si="1"/>
        <v>5.2553956945459204</v>
      </c>
      <c r="N10" s="20">
        <f t="shared" si="2"/>
        <v>4.2334936934135996</v>
      </c>
      <c r="O10" s="20">
        <f t="shared" si="3"/>
        <v>43.041736178850002</v>
      </c>
      <c r="P10" s="20">
        <f t="shared" si="4"/>
        <v>14.717008270321516</v>
      </c>
    </row>
    <row r="11" spans="1:16" x14ac:dyDescent="0.2">
      <c r="A11" s="1">
        <v>92</v>
      </c>
      <c r="B11" s="3" t="s">
        <v>300</v>
      </c>
      <c r="C11" s="1">
        <v>305.12557508834999</v>
      </c>
      <c r="D11" s="23">
        <f>VLOOKUP(A11,CentroidFlowpath!$C$2:$D$290,2,FALSE)</f>
        <v>124877.96188665301</v>
      </c>
      <c r="E11" s="23">
        <f>VLOOKUP($A11,Longest_FlowPath!$B$2:$T$290,9,FALSE)</f>
        <v>231198.5759266</v>
      </c>
      <c r="F11" s="20">
        <f t="shared" si="0"/>
        <v>0.54013291987706169</v>
      </c>
      <c r="G11" s="26">
        <f>VLOOKUP($A11,Longest_FlowPath!$B$2:$T$290,2,FALSE)</f>
        <v>1.1864275889269999E-3</v>
      </c>
      <c r="H11" s="20">
        <f>VLOOKUP($A11,Longest_FlowPath!$B$2:$T$290,3,FALSE)</f>
        <v>510.549194</v>
      </c>
      <c r="I11" s="20">
        <f>VLOOKUP($A11,Longest_FlowPath!$B$2:$T$290,3,FALSE)</f>
        <v>510.549194</v>
      </c>
      <c r="J11" s="26">
        <f>VLOOKUP($A11,Longest_FlowPath!$B$2:$T$290,5,FALSE)</f>
        <v>8.6898344361099997E-4</v>
      </c>
      <c r="K11" s="20">
        <f>VLOOKUP($A11,Longest_FlowPath!$B$2:$T$290,6,FALSE)</f>
        <v>224.95848100000001</v>
      </c>
      <c r="L11" s="20">
        <f>VLOOKUP($A11,Longest_FlowPath!$B$2:$T$290,7,FALSE)</f>
        <v>375.63928199999901</v>
      </c>
      <c r="M11" s="20">
        <f t="shared" si="1"/>
        <v>6.2643376695345596</v>
      </c>
      <c r="N11" s="20">
        <f t="shared" si="2"/>
        <v>4.5882325822660794</v>
      </c>
      <c r="O11" s="20">
        <f t="shared" si="3"/>
        <v>43.787609077007573</v>
      </c>
      <c r="P11" s="20">
        <f t="shared" si="4"/>
        <v>23.651129145199434</v>
      </c>
    </row>
    <row r="12" spans="1:16" x14ac:dyDescent="0.2">
      <c r="A12" s="1">
        <v>1145</v>
      </c>
      <c r="B12" s="3" t="s">
        <v>306</v>
      </c>
      <c r="C12" s="1">
        <v>256.66171934028802</v>
      </c>
      <c r="D12" s="23">
        <f>VLOOKUP(A12,CentroidFlowpath!$C$2:$D$290,2,FALSE)</f>
        <v>143668.38092537399</v>
      </c>
      <c r="E12" s="23">
        <f>VLOOKUP($A12,Longest_FlowPath!$B$2:$T$290,9,FALSE)</f>
        <v>265094.61209849198</v>
      </c>
      <c r="F12" s="20">
        <f t="shared" si="0"/>
        <v>0.54195134253425015</v>
      </c>
      <c r="G12" s="26">
        <f>VLOOKUP($A12,Longest_FlowPath!$B$2:$T$290,2,FALSE)</f>
        <v>9.1145218715399997E-4</v>
      </c>
      <c r="H12" s="20">
        <f>VLOOKUP($A12,Longest_FlowPath!$B$2:$T$290,3,FALSE)</f>
        <v>420.87097199999903</v>
      </c>
      <c r="I12" s="20">
        <f>VLOOKUP($A12,Longest_FlowPath!$B$2:$T$290,3,FALSE)</f>
        <v>420.87097199999903</v>
      </c>
      <c r="J12" s="26">
        <f>VLOOKUP($A12,Longest_FlowPath!$B$2:$T$290,5,FALSE)</f>
        <v>2.0061473491399999E-4</v>
      </c>
      <c r="K12" s="20">
        <f>VLOOKUP($A12,Longest_FlowPath!$B$2:$T$290,6,FALSE)</f>
        <v>159.73951700000001</v>
      </c>
      <c r="L12" s="20">
        <f>VLOOKUP($A12,Longest_FlowPath!$B$2:$T$290,7,FALSE)</f>
        <v>199.62593100000001</v>
      </c>
      <c r="M12" s="20">
        <f t="shared" si="1"/>
        <v>4.8124675481731201</v>
      </c>
      <c r="N12" s="20">
        <f t="shared" si="2"/>
        <v>1.05924580034592</v>
      </c>
      <c r="O12" s="20">
        <f t="shared" si="3"/>
        <v>50.20731289744166</v>
      </c>
      <c r="P12" s="20">
        <f t="shared" si="4"/>
        <v>27.20992062980568</v>
      </c>
    </row>
    <row r="13" spans="1:16" x14ac:dyDescent="0.2">
      <c r="A13" s="1">
        <v>95</v>
      </c>
      <c r="B13" s="3" t="s">
        <v>304</v>
      </c>
      <c r="C13" s="1">
        <v>272.69193537158498</v>
      </c>
      <c r="D13" s="23">
        <f>VLOOKUP(A13,CentroidFlowpath!$C$2:$D$290,2,FALSE)</f>
        <v>111769.326568139</v>
      </c>
      <c r="E13" s="23">
        <f>VLOOKUP($A13,Longest_FlowPath!$B$2:$T$290,9,FALSE)</f>
        <v>198388.012209332</v>
      </c>
      <c r="F13" s="20">
        <f t="shared" si="0"/>
        <v>0.56338750171156493</v>
      </c>
      <c r="G13" s="26">
        <f>VLOOKUP($A13,Longest_FlowPath!$B$2:$T$290,2,FALSE)</f>
        <v>1.541961349344E-3</v>
      </c>
      <c r="H13" s="20">
        <f>VLOOKUP($A13,Longest_FlowPath!$B$2:$T$290,3,FALSE)</f>
        <v>510.87695300000001</v>
      </c>
      <c r="I13" s="20">
        <f>VLOOKUP($A13,Longest_FlowPath!$B$2:$T$290,3,FALSE)</f>
        <v>510.87695300000001</v>
      </c>
      <c r="J13" s="26">
        <f>VLOOKUP($A13,Longest_FlowPath!$B$2:$T$290,5,FALSE)</f>
        <v>9.0781743981199997E-4</v>
      </c>
      <c r="K13" s="20">
        <f>VLOOKUP($A13,Longest_FlowPath!$B$2:$T$290,6,FALSE)</f>
        <v>215.05905200000001</v>
      </c>
      <c r="L13" s="20">
        <f>VLOOKUP($A13,Longest_FlowPath!$B$2:$T$290,7,FALSE)</f>
        <v>350.13412499999902</v>
      </c>
      <c r="M13" s="20">
        <f t="shared" si="1"/>
        <v>8.1415559245363198</v>
      </c>
      <c r="N13" s="20">
        <f t="shared" si="2"/>
        <v>4.7932760822073597</v>
      </c>
      <c r="O13" s="20">
        <f t="shared" si="3"/>
        <v>37.573487160858335</v>
      </c>
      <c r="P13" s="20">
        <f t="shared" si="4"/>
        <v>21.168433062147539</v>
      </c>
    </row>
    <row r="14" spans="1:16" x14ac:dyDescent="0.2">
      <c r="A14" s="1">
        <v>97</v>
      </c>
      <c r="B14" s="3" t="s">
        <v>307</v>
      </c>
      <c r="C14" s="1">
        <v>49.7464537371227</v>
      </c>
      <c r="D14" s="23">
        <f>VLOOKUP(A14,CentroidFlowpath!$C$2:$D$290,2,FALSE)</f>
        <v>46808.9846748536</v>
      </c>
      <c r="E14" s="23">
        <f>VLOOKUP($A14,Longest_FlowPath!$B$2:$T$290,9,FALSE)</f>
        <v>86249.7151704508</v>
      </c>
      <c r="F14" s="20">
        <f t="shared" si="0"/>
        <v>0.54271465804086949</v>
      </c>
      <c r="G14" s="26">
        <f>VLOOKUP($A14,Longest_FlowPath!$B$2:$T$290,2,FALSE)</f>
        <v>4.1769071270330001E-3</v>
      </c>
      <c r="H14" s="20">
        <f>VLOOKUP($A14,Longest_FlowPath!$B$2:$T$290,3,FALSE)</f>
        <v>539.50695800000005</v>
      </c>
      <c r="I14" s="20">
        <f>VLOOKUP($A14,Longest_FlowPath!$B$2:$T$290,3,FALSE)</f>
        <v>539.50695800000005</v>
      </c>
      <c r="J14" s="26">
        <f>VLOOKUP($A14,Longest_FlowPath!$B$2:$T$290,5,FALSE)</f>
        <v>2.0138733636019999E-3</v>
      </c>
      <c r="K14" s="20">
        <f>VLOOKUP($A14,Longest_FlowPath!$B$2:$T$290,6,FALSE)</f>
        <v>169.664245999999</v>
      </c>
      <c r="L14" s="20">
        <f>VLOOKUP($A14,Longest_FlowPath!$B$2:$T$290,7,FALSE)</f>
        <v>299.93624899999901</v>
      </c>
      <c r="M14" s="20">
        <f t="shared" si="1"/>
        <v>22.05406963073424</v>
      </c>
      <c r="N14" s="20">
        <f t="shared" si="2"/>
        <v>10.633251359818559</v>
      </c>
      <c r="O14" s="20">
        <f t="shared" si="3"/>
        <v>16.335173327736893</v>
      </c>
      <c r="P14" s="20">
        <f t="shared" si="4"/>
        <v>8.8653380066010605</v>
      </c>
    </row>
    <row r="15" spans="1:16" x14ac:dyDescent="0.2">
      <c r="A15" s="1">
        <v>99</v>
      </c>
      <c r="B15" s="3" t="s">
        <v>312</v>
      </c>
      <c r="C15" s="1">
        <v>187.59602509834201</v>
      </c>
      <c r="D15" s="23">
        <f>VLOOKUP(A15,CentroidFlowpath!$C$2:$D$290,2,FALSE)</f>
        <v>120788.97234964</v>
      </c>
      <c r="E15" s="23">
        <f>VLOOKUP($A15,Longest_FlowPath!$B$2:$T$290,9,FALSE)</f>
        <v>212396.46620339001</v>
      </c>
      <c r="F15" s="20">
        <f t="shared" si="0"/>
        <v>0.56869577215080858</v>
      </c>
      <c r="G15" s="26">
        <f>VLOOKUP($A15,Longest_FlowPath!$B$2:$T$290,2,FALSE)</f>
        <v>1.924804989969E-3</v>
      </c>
      <c r="H15" s="20">
        <f>VLOOKUP($A15,Longest_FlowPath!$B$2:$T$290,3,FALSE)</f>
        <v>549.16949499999896</v>
      </c>
      <c r="I15" s="20">
        <f>VLOOKUP($A15,Longest_FlowPath!$B$2:$T$290,3,FALSE)</f>
        <v>549.16949499999896</v>
      </c>
      <c r="J15" s="26">
        <f>VLOOKUP($A15,Longest_FlowPath!$B$2:$T$290,5,FALSE)</f>
        <v>1.066447234499E-3</v>
      </c>
      <c r="K15" s="20">
        <f>VLOOKUP($A15,Longest_FlowPath!$B$2:$T$290,6,FALSE)</f>
        <v>159.827620999999</v>
      </c>
      <c r="L15" s="20">
        <f>VLOOKUP($A15,Longest_FlowPath!$B$2:$T$290,7,FALSE)</f>
        <v>329.70983899999902</v>
      </c>
      <c r="M15" s="20">
        <f t="shared" si="1"/>
        <v>10.162970347036319</v>
      </c>
      <c r="N15" s="20">
        <f t="shared" si="2"/>
        <v>5.6308413981547201</v>
      </c>
      <c r="O15" s="20">
        <f t="shared" si="3"/>
        <v>40.226603447611744</v>
      </c>
      <c r="P15" s="20">
        <f t="shared" si="4"/>
        <v>22.876699308643939</v>
      </c>
    </row>
    <row r="16" spans="1:16" x14ac:dyDescent="0.2">
      <c r="A16" s="1">
        <v>100</v>
      </c>
      <c r="B16" s="3" t="s">
        <v>318</v>
      </c>
      <c r="C16" s="1">
        <v>509.390856549646</v>
      </c>
      <c r="D16" s="23">
        <f>VLOOKUP(A16,CentroidFlowpath!$C$2:$D$290,2,FALSE)</f>
        <v>119560.70387143899</v>
      </c>
      <c r="E16" s="23">
        <f>VLOOKUP($A16,Longest_FlowPath!$B$2:$T$290,9,FALSE)</f>
        <v>243823.385661946</v>
      </c>
      <c r="F16" s="20">
        <f t="shared" si="0"/>
        <v>0.49035782005425194</v>
      </c>
      <c r="G16" s="26">
        <f>VLOOKUP($A16,Longest_FlowPath!$B$2:$T$290,2,FALSE)</f>
        <v>1.435004038067E-3</v>
      </c>
      <c r="H16" s="20">
        <f>VLOOKUP($A16,Longest_FlowPath!$B$2:$T$290,3,FALSE)</f>
        <v>480.87179600000002</v>
      </c>
      <c r="I16" s="20">
        <f>VLOOKUP($A16,Longest_FlowPath!$B$2:$T$290,3,FALSE)</f>
        <v>480.87179600000002</v>
      </c>
      <c r="J16" s="26">
        <f>VLOOKUP($A16,Longest_FlowPath!$B$2:$T$290,5,FALSE)</f>
        <v>8.5982159353100004E-4</v>
      </c>
      <c r="K16" s="20">
        <f>VLOOKUP($A16,Longest_FlowPath!$B$2:$T$290,6,FALSE)</f>
        <v>130.984253</v>
      </c>
      <c r="L16" s="20">
        <f>VLOOKUP($A16,Longest_FlowPath!$B$2:$T$290,7,FALSE)</f>
        <v>288.21771200000001</v>
      </c>
      <c r="M16" s="20">
        <f t="shared" si="1"/>
        <v>7.5768213209937603</v>
      </c>
      <c r="N16" s="20">
        <f t="shared" si="2"/>
        <v>4.5398580138436806</v>
      </c>
      <c r="O16" s="20">
        <f t="shared" si="3"/>
        <v>46.178671526883711</v>
      </c>
      <c r="P16" s="20">
        <f t="shared" si="4"/>
        <v>22.644072702924053</v>
      </c>
    </row>
    <row r="17" spans="1:16" x14ac:dyDescent="0.2">
      <c r="A17" s="1">
        <v>101</v>
      </c>
      <c r="B17" s="3" t="s">
        <v>315</v>
      </c>
      <c r="C17" s="1">
        <v>395.02766592912297</v>
      </c>
      <c r="D17" s="23">
        <f>VLOOKUP(A17,CentroidFlowpath!$C$2:$D$290,2,FALSE)</f>
        <v>171695.18486927199</v>
      </c>
      <c r="E17" s="23">
        <f>VLOOKUP($A17,Longest_FlowPath!$B$2:$T$290,9,FALSE)</f>
        <v>351746.57600197301</v>
      </c>
      <c r="F17" s="20">
        <f t="shared" si="0"/>
        <v>0.48812183709304657</v>
      </c>
      <c r="G17" s="26">
        <f>VLOOKUP($A17,Longest_FlowPath!$B$2:$T$290,2,FALSE)</f>
        <v>1.3757267249060001E-3</v>
      </c>
      <c r="H17" s="20">
        <f>VLOOKUP($A17,Longest_FlowPath!$B$2:$T$290,3,FALSE)</f>
        <v>614.89141800000004</v>
      </c>
      <c r="I17" s="20">
        <f>VLOOKUP($A17,Longest_FlowPath!$B$2:$T$290,3,FALSE)</f>
        <v>614.89141800000004</v>
      </c>
      <c r="J17" s="26">
        <f>VLOOKUP($A17,Longest_FlowPath!$B$2:$T$290,5,FALSE)</f>
        <v>5.9930350916099996E-4</v>
      </c>
      <c r="K17" s="20">
        <f>VLOOKUP($A17,Longest_FlowPath!$B$2:$T$290,6,FALSE)</f>
        <v>130.98753400000001</v>
      </c>
      <c r="L17" s="20">
        <f>VLOOKUP($A17,Longest_FlowPath!$B$2:$T$290,7,FALSE)</f>
        <v>289.08975199999901</v>
      </c>
      <c r="M17" s="20">
        <f t="shared" si="1"/>
        <v>7.2638371075036803</v>
      </c>
      <c r="N17" s="20">
        <f t="shared" si="2"/>
        <v>3.16432252837008</v>
      </c>
      <c r="O17" s="20">
        <f t="shared" si="3"/>
        <v>66.618669697343378</v>
      </c>
      <c r="P17" s="20">
        <f t="shared" si="4"/>
        <v>32.518027437362122</v>
      </c>
    </row>
    <row r="18" spans="1:16" x14ac:dyDescent="0.2">
      <c r="A18" s="1">
        <v>1130</v>
      </c>
      <c r="B18" s="3" t="s">
        <v>320</v>
      </c>
      <c r="C18" s="1">
        <v>70.271496200085394</v>
      </c>
      <c r="D18" s="23">
        <f>VLOOKUP(A18,CentroidFlowpath!$C$2:$D$290,2,FALSE)</f>
        <v>50360.879287688098</v>
      </c>
      <c r="E18" s="23">
        <f>VLOOKUP($A18,Longest_FlowPath!$B$2:$T$290,9,FALSE)</f>
        <v>106801.894245399</v>
      </c>
      <c r="F18" s="20">
        <f t="shared" si="0"/>
        <v>0.47153545022313714</v>
      </c>
      <c r="G18" s="26">
        <f>VLOOKUP($A18,Longest_FlowPath!$B$2:$T$290,2,FALSE)</f>
        <v>2.3536333206080002E-3</v>
      </c>
      <c r="H18" s="20">
        <f>VLOOKUP($A18,Longest_FlowPath!$B$2:$T$290,3,FALSE)</f>
        <v>382.35674999999901</v>
      </c>
      <c r="I18" s="20">
        <f>VLOOKUP($A18,Longest_FlowPath!$B$2:$T$290,3,FALSE)</f>
        <v>382.35674999999901</v>
      </c>
      <c r="J18" s="26">
        <f>VLOOKUP($A18,Longest_FlowPath!$B$2:$T$290,5,FALSE)</f>
        <v>1.262631538071E-3</v>
      </c>
      <c r="K18" s="20">
        <f>VLOOKUP($A18,Longest_FlowPath!$B$2:$T$290,6,FALSE)</f>
        <v>130.984253</v>
      </c>
      <c r="L18" s="20">
        <f>VLOOKUP($A18,Longest_FlowPath!$B$2:$T$290,7,FALSE)</f>
        <v>232.12283300000001</v>
      </c>
      <c r="M18" s="20">
        <f t="shared" si="1"/>
        <v>12.427183932810241</v>
      </c>
      <c r="N18" s="20">
        <f t="shared" si="2"/>
        <v>6.6666945210148798</v>
      </c>
      <c r="O18" s="20">
        <f t="shared" si="3"/>
        <v>20.227631485871022</v>
      </c>
      <c r="P18" s="20">
        <f t="shared" si="4"/>
        <v>9.5380453196378969</v>
      </c>
    </row>
    <row r="19" spans="1:16" x14ac:dyDescent="0.2">
      <c r="A19" s="1">
        <v>1135</v>
      </c>
      <c r="B19" s="3" t="s">
        <v>316</v>
      </c>
      <c r="C19" s="1">
        <v>273.70487849535402</v>
      </c>
      <c r="D19" s="23">
        <f>VLOOKUP(A19,CentroidFlowpath!$C$2:$D$290,2,FALSE)</f>
        <v>112963.692986376</v>
      </c>
      <c r="E19" s="23">
        <f>VLOOKUP($A19,Longest_FlowPath!$B$2:$T$290,9,FALSE)</f>
        <v>225927.386365149</v>
      </c>
      <c r="F19" s="20">
        <f t="shared" si="0"/>
        <v>0.49999999913158605</v>
      </c>
      <c r="G19" s="26">
        <f>VLOOKUP($A19,Longest_FlowPath!$B$2:$T$290,2,FALSE)</f>
        <v>1.1613278373249999E-3</v>
      </c>
      <c r="H19" s="20">
        <f>VLOOKUP($A19,Longest_FlowPath!$B$2:$T$290,3,FALSE)</f>
        <v>393.36001599999901</v>
      </c>
      <c r="I19" s="20">
        <f>VLOOKUP($A19,Longest_FlowPath!$B$2:$T$290,3,FALSE)</f>
        <v>393.36001599999901</v>
      </c>
      <c r="J19" s="26">
        <f>VLOOKUP($A19,Longest_FlowPath!$B$2:$T$290,5,FALSE)</f>
        <v>8.7449994374500005E-4</v>
      </c>
      <c r="K19" s="20">
        <f>VLOOKUP($A19,Longest_FlowPath!$B$2:$T$290,6,FALSE)</f>
        <v>131.12133800000001</v>
      </c>
      <c r="L19" s="20">
        <f>VLOOKUP($A19,Longest_FlowPath!$B$2:$T$290,7,FALSE)</f>
        <v>279.30145299999901</v>
      </c>
      <c r="M19" s="20">
        <f t="shared" si="1"/>
        <v>6.1318109810759998</v>
      </c>
      <c r="N19" s="20">
        <f t="shared" si="2"/>
        <v>4.6173597029736007</v>
      </c>
      <c r="O19" s="20">
        <f t="shared" si="3"/>
        <v>42.78927772067216</v>
      </c>
      <c r="P19" s="20">
        <f t="shared" si="4"/>
        <v>21.394638823177274</v>
      </c>
    </row>
    <row r="20" spans="1:16" x14ac:dyDescent="0.2">
      <c r="A20" s="1">
        <v>1125</v>
      </c>
      <c r="B20" s="3" t="s">
        <v>329</v>
      </c>
      <c r="C20" s="1">
        <v>441.83919078194799</v>
      </c>
      <c r="D20" s="23">
        <f>VLOOKUP(A20,CentroidFlowpath!$C$2:$D$290,2,FALSE)</f>
        <v>104217.011354541</v>
      </c>
      <c r="E20" s="23">
        <f>VLOOKUP($A20,Longest_FlowPath!$B$2:$T$290,9,FALSE)</f>
        <v>262261.224567039</v>
      </c>
      <c r="F20" s="20">
        <f t="shared" si="0"/>
        <v>0.39737864995708178</v>
      </c>
      <c r="G20" s="26">
        <f>VLOOKUP($A20,Longest_FlowPath!$B$2:$T$290,2,FALSE)</f>
        <v>3.6935743802699999E-4</v>
      </c>
      <c r="H20" s="20">
        <f>VLOOKUP($A20,Longest_FlowPath!$B$2:$T$290,3,FALSE)</f>
        <v>96.868133999999898</v>
      </c>
      <c r="I20" s="20">
        <f>VLOOKUP($A20,Longest_FlowPath!$B$2:$T$290,3,FALSE)</f>
        <v>96.868133999999898</v>
      </c>
      <c r="J20" s="26">
        <f>VLOOKUP($A20,Longest_FlowPath!$B$2:$T$290,5,FALSE)</f>
        <v>2.0450064405E-4</v>
      </c>
      <c r="K20" s="20">
        <f>VLOOKUP($A20,Longest_FlowPath!$B$2:$T$290,6,FALSE)</f>
        <v>0</v>
      </c>
      <c r="L20" s="20">
        <f>VLOOKUP($A20,Longest_FlowPath!$B$2:$T$290,7,FALSE)</f>
        <v>40.224442000000003</v>
      </c>
      <c r="M20" s="20">
        <f t="shared" si="1"/>
        <v>1.9502072727825599</v>
      </c>
      <c r="N20" s="20">
        <f t="shared" si="2"/>
        <v>1.079763400584</v>
      </c>
      <c r="O20" s="20">
        <f t="shared" si="3"/>
        <v>49.670686471030116</v>
      </c>
      <c r="P20" s="20">
        <f t="shared" si="4"/>
        <v>19.738070332299433</v>
      </c>
    </row>
    <row r="21" spans="1:16" x14ac:dyDescent="0.2">
      <c r="A21" s="1">
        <v>110</v>
      </c>
      <c r="B21" s="3" t="s">
        <v>48</v>
      </c>
      <c r="C21" s="1">
        <v>62.2923538142173</v>
      </c>
      <c r="D21" s="23">
        <f>VLOOKUP(A21,CentroidFlowpath!$C$2:$D$290,2,FALSE)</f>
        <v>58747.611631893298</v>
      </c>
      <c r="E21" s="23">
        <f>VLOOKUP($A21,Longest_FlowPath!$B$2:$T$290,9,FALSE)</f>
        <v>107143.339836753</v>
      </c>
      <c r="F21" s="20">
        <f t="shared" si="0"/>
        <v>0.54830857168913183</v>
      </c>
      <c r="G21" s="26">
        <f>VLOOKUP($A21,Longest_FlowPath!$B$2:$T$290,2,FALSE)</f>
        <v>3.3252937750759999E-3</v>
      </c>
      <c r="H21" s="20">
        <f>VLOOKUP($A21,Longest_FlowPath!$B$2:$T$290,3,FALSE)</f>
        <v>1337.234375</v>
      </c>
      <c r="I21" s="20">
        <f>VLOOKUP($A21,Longest_FlowPath!$B$2:$T$290,3,FALSE)</f>
        <v>1337.234375</v>
      </c>
      <c r="J21" s="26">
        <f>VLOOKUP($A21,Longest_FlowPath!$B$2:$T$290,5,FALSE)</f>
        <v>1.999745005085E-3</v>
      </c>
      <c r="K21" s="20">
        <f>VLOOKUP($A21,Longest_FlowPath!$B$2:$T$290,6,FALSE)</f>
        <v>1000.43573</v>
      </c>
      <c r="L21" s="20">
        <f>VLOOKUP($A21,Longest_FlowPath!$B$2:$T$290,7,FALSE)</f>
        <v>1161.130249</v>
      </c>
      <c r="M21" s="20">
        <f t="shared" si="1"/>
        <v>17.557551132401279</v>
      </c>
      <c r="N21" s="20">
        <f t="shared" si="2"/>
        <v>10.5586536268488</v>
      </c>
      <c r="O21" s="20">
        <f t="shared" si="3"/>
        <v>20.292299211506251</v>
      </c>
      <c r="P21" s="20">
        <f t="shared" si="4"/>
        <v>11.126441596949489</v>
      </c>
    </row>
    <row r="22" spans="1:16" x14ac:dyDescent="0.2">
      <c r="A22" s="1">
        <v>123</v>
      </c>
      <c r="B22" s="3" t="s">
        <v>47</v>
      </c>
      <c r="C22" s="1">
        <v>66.785790399736698</v>
      </c>
      <c r="D22" s="23">
        <f>VLOOKUP(A22,CentroidFlowpath!$C$2:$D$290,2,FALSE)</f>
        <v>43651.781858091803</v>
      </c>
      <c r="E22" s="23">
        <f>VLOOKUP($A22,Longest_FlowPath!$B$2:$T$290,9,FALSE)</f>
        <v>91652.607891253094</v>
      </c>
      <c r="F22" s="20">
        <f t="shared" si="0"/>
        <v>0.47627430208952876</v>
      </c>
      <c r="G22" s="26">
        <f>VLOOKUP($A22,Longest_FlowPath!$B$2:$T$290,2,FALSE)</f>
        <v>2.0478340476980002E-3</v>
      </c>
      <c r="H22" s="20">
        <f>VLOOKUP($A22,Longest_FlowPath!$B$2:$T$290,3,FALSE)</f>
        <v>1168.640625</v>
      </c>
      <c r="I22" s="20">
        <f>VLOOKUP($A22,Longest_FlowPath!$B$2:$T$290,3,FALSE)</f>
        <v>1168.640625</v>
      </c>
      <c r="J22" s="26">
        <f>VLOOKUP($A22,Longest_FlowPath!$B$2:$T$290,5,FALSE)</f>
        <v>1.3088592977340001E-3</v>
      </c>
      <c r="K22" s="20">
        <f>VLOOKUP($A22,Longest_FlowPath!$B$2:$T$290,6,FALSE)</f>
        <v>990.45782499999905</v>
      </c>
      <c r="L22" s="20">
        <f>VLOOKUP($A22,Longest_FlowPath!$B$2:$T$290,7,FALSE)</f>
        <v>1080.428101</v>
      </c>
      <c r="M22" s="20">
        <f t="shared" si="1"/>
        <v>10.812563771845442</v>
      </c>
      <c r="N22" s="20">
        <f t="shared" si="2"/>
        <v>6.9107770920355209</v>
      </c>
      <c r="O22" s="20">
        <f t="shared" si="3"/>
        <v>17.358448464252479</v>
      </c>
      <c r="P22" s="20">
        <f t="shared" si="4"/>
        <v>8.2673829276689013</v>
      </c>
    </row>
    <row r="23" spans="1:16" x14ac:dyDescent="0.2">
      <c r="A23" s="1">
        <v>124</v>
      </c>
      <c r="B23" s="3" t="s">
        <v>46</v>
      </c>
      <c r="C23" s="1">
        <v>61.994204437037602</v>
      </c>
      <c r="D23" s="23">
        <f>VLOOKUP(A23,CentroidFlowpath!$C$2:$D$290,2,FALSE)</f>
        <v>34371.233586841998</v>
      </c>
      <c r="E23" s="23">
        <f>VLOOKUP($A23,Longest_FlowPath!$B$2:$T$290,9,FALSE)</f>
        <v>71941.886136553498</v>
      </c>
      <c r="F23" s="20">
        <f t="shared" si="0"/>
        <v>0.4777638651508479</v>
      </c>
      <c r="G23" s="26">
        <f>VLOOKUP($A23,Longest_FlowPath!$B$2:$T$290,2,FALSE)</f>
        <v>3.1012868716910002E-3</v>
      </c>
      <c r="H23" s="20">
        <f>VLOOKUP($A23,Longest_FlowPath!$B$2:$T$290,3,FALSE)</f>
        <v>1263.4060059999899</v>
      </c>
      <c r="I23" s="20">
        <f>VLOOKUP($A23,Longest_FlowPath!$B$2:$T$290,3,FALSE)</f>
        <v>1263.4060059999899</v>
      </c>
      <c r="J23" s="26">
        <f>VLOOKUP($A23,Longest_FlowPath!$B$2:$T$290,5,FALSE)</f>
        <v>2.4102502539929999E-3</v>
      </c>
      <c r="K23" s="20">
        <f>VLOOKUP($A23,Longest_FlowPath!$B$2:$T$290,6,FALSE)</f>
        <v>1050.553101</v>
      </c>
      <c r="L23" s="20">
        <f>VLOOKUP($A23,Longest_FlowPath!$B$2:$T$290,7,FALSE)</f>
        <v>1180.6015629999899</v>
      </c>
      <c r="M23" s="20">
        <f t="shared" si="1"/>
        <v>16.374794682528481</v>
      </c>
      <c r="N23" s="20">
        <f t="shared" si="2"/>
        <v>12.72612134108304</v>
      </c>
      <c r="O23" s="20">
        <f t="shared" si="3"/>
        <v>13.625357222832102</v>
      </c>
      <c r="P23" s="20">
        <f t="shared" si="4"/>
        <v>6.5097033308412877</v>
      </c>
    </row>
    <row r="24" spans="1:16" x14ac:dyDescent="0.2">
      <c r="A24" s="1">
        <v>131</v>
      </c>
      <c r="B24" s="3" t="s">
        <v>49</v>
      </c>
      <c r="C24" s="1">
        <v>40.404094833027898</v>
      </c>
      <c r="D24" s="23">
        <f>VLOOKUP(A24,CentroidFlowpath!$C$2:$D$290,2,FALSE)</f>
        <v>45012.848237911203</v>
      </c>
      <c r="E24" s="23">
        <f>VLOOKUP($A24,Longest_FlowPath!$B$2:$T$290,9,FALSE)</f>
        <v>91700.372429834199</v>
      </c>
      <c r="F24" s="20">
        <f t="shared" si="0"/>
        <v>0.49086876143663871</v>
      </c>
      <c r="G24" s="26">
        <f>VLOOKUP($A24,Longest_FlowPath!$B$2:$T$290,2,FALSE)</f>
        <v>3.8878571106439998E-3</v>
      </c>
      <c r="H24" s="20">
        <f>VLOOKUP($A24,Longest_FlowPath!$B$2:$T$290,3,FALSE)</f>
        <v>1327.0548100000001</v>
      </c>
      <c r="I24" s="20">
        <f>VLOOKUP($A24,Longest_FlowPath!$B$2:$T$290,3,FALSE)</f>
        <v>1327.0548100000001</v>
      </c>
      <c r="J24" s="26">
        <f>VLOOKUP($A24,Longest_FlowPath!$B$2:$T$290,5,FALSE)</f>
        <v>2.38750634847E-3</v>
      </c>
      <c r="K24" s="20">
        <f>VLOOKUP($A24,Longest_FlowPath!$B$2:$T$290,6,FALSE)</f>
        <v>986.84912099999895</v>
      </c>
      <c r="L24" s="20">
        <f>VLOOKUP($A24,Longest_FlowPath!$B$2:$T$290,7,FALSE)</f>
        <v>1151.0505370000001</v>
      </c>
      <c r="M24" s="20">
        <f t="shared" si="1"/>
        <v>20.52788554420032</v>
      </c>
      <c r="N24" s="20">
        <f t="shared" si="2"/>
        <v>12.606033519921599</v>
      </c>
      <c r="O24" s="20">
        <f t="shared" si="3"/>
        <v>17.36749477837769</v>
      </c>
      <c r="P24" s="20">
        <f t="shared" si="4"/>
        <v>8.5251606511195455</v>
      </c>
    </row>
    <row r="25" spans="1:16" x14ac:dyDescent="0.2">
      <c r="A25" s="1">
        <v>142</v>
      </c>
      <c r="B25" s="3" t="s">
        <v>51</v>
      </c>
      <c r="C25" s="1">
        <v>31.856453309987899</v>
      </c>
      <c r="D25" s="23">
        <f>VLOOKUP(A25,CentroidFlowpath!$C$2:$D$290,2,FALSE)</f>
        <v>32561.108292668901</v>
      </c>
      <c r="E25" s="23">
        <f>VLOOKUP($A25,Longest_FlowPath!$B$2:$T$290,9,FALSE)</f>
        <v>71954.075817405595</v>
      </c>
      <c r="F25" s="20">
        <f t="shared" si="0"/>
        <v>0.45252625265172836</v>
      </c>
      <c r="G25" s="26">
        <f>VLOOKUP($A25,Longest_FlowPath!$B$2:$T$290,2,FALSE)</f>
        <v>2.4826846842329999E-3</v>
      </c>
      <c r="H25" s="20">
        <f>VLOOKUP($A25,Longest_FlowPath!$B$2:$T$290,3,FALSE)</f>
        <v>1128.7924800000001</v>
      </c>
      <c r="I25" s="20">
        <f>VLOOKUP($A25,Longest_FlowPath!$B$2:$T$290,3,FALSE)</f>
        <v>1128.7924800000001</v>
      </c>
      <c r="J25" s="26">
        <f>VLOOKUP($A25,Longest_FlowPath!$B$2:$T$290,5,FALSE)</f>
        <v>1.689909347761E-3</v>
      </c>
      <c r="K25" s="20">
        <f>VLOOKUP($A25,Longest_FlowPath!$B$2:$T$290,6,FALSE)</f>
        <v>956.67846699999905</v>
      </c>
      <c r="L25" s="20">
        <f>VLOOKUP($A25,Longest_FlowPath!$B$2:$T$290,7,FALSE)</f>
        <v>1047.875366</v>
      </c>
      <c r="M25" s="20">
        <f t="shared" si="1"/>
        <v>13.108575132750239</v>
      </c>
      <c r="N25" s="20">
        <f t="shared" si="2"/>
        <v>8.92272135617808</v>
      </c>
      <c r="O25" s="20">
        <f t="shared" si="3"/>
        <v>13.627665874508635</v>
      </c>
      <c r="P25" s="20">
        <f t="shared" si="4"/>
        <v>6.1668765705812314</v>
      </c>
    </row>
    <row r="26" spans="1:16" x14ac:dyDescent="0.2">
      <c r="A26" s="1">
        <v>146</v>
      </c>
      <c r="B26" s="3" t="s">
        <v>50</v>
      </c>
      <c r="C26" s="1">
        <v>69.085848867285506</v>
      </c>
      <c r="D26" s="23">
        <f>VLOOKUP(A26,CentroidFlowpath!$C$2:$D$290,2,FALSE)</f>
        <v>64702.936833130603</v>
      </c>
      <c r="E26" s="23">
        <f>VLOOKUP($A26,Longest_FlowPath!$B$2:$T$290,9,FALSE)</f>
        <v>121541.400273162</v>
      </c>
      <c r="F26" s="20">
        <f t="shared" si="0"/>
        <v>0.53235306395772941</v>
      </c>
      <c r="G26" s="26">
        <f>VLOOKUP($A26,Longest_FlowPath!$B$2:$T$290,2,FALSE)</f>
        <v>2.9042697566969999E-3</v>
      </c>
      <c r="H26" s="20">
        <f>VLOOKUP($A26,Longest_FlowPath!$B$2:$T$290,3,FALSE)</f>
        <v>1303.8443600000001</v>
      </c>
      <c r="I26" s="20">
        <f>VLOOKUP($A26,Longest_FlowPath!$B$2:$T$290,3,FALSE)</f>
        <v>1303.8443600000001</v>
      </c>
      <c r="J26" s="26">
        <f>VLOOKUP($A26,Longest_FlowPath!$B$2:$T$290,5,FALSE)</f>
        <v>2.472987744569E-3</v>
      </c>
      <c r="K26" s="20">
        <f>VLOOKUP($A26,Longest_FlowPath!$B$2:$T$290,6,FALSE)</f>
        <v>970.06939699999896</v>
      </c>
      <c r="L26" s="20">
        <f>VLOOKUP($A26,Longest_FlowPath!$B$2:$T$290,7,FALSE)</f>
        <v>1195.497192</v>
      </c>
      <c r="M26" s="20">
        <f t="shared" si="1"/>
        <v>15.334544315360159</v>
      </c>
      <c r="N26" s="20">
        <f t="shared" si="2"/>
        <v>13.05737529132432</v>
      </c>
      <c r="O26" s="20">
        <f t="shared" si="3"/>
        <v>23.019204597189773</v>
      </c>
      <c r="P26" s="20">
        <f t="shared" si="4"/>
        <v>12.254344097183827</v>
      </c>
    </row>
    <row r="27" spans="1:16" x14ac:dyDescent="0.2">
      <c r="A27" s="1">
        <v>156</v>
      </c>
      <c r="B27" s="3" t="s">
        <v>52</v>
      </c>
      <c r="C27" s="1">
        <v>50.349007202826002</v>
      </c>
      <c r="D27" s="23">
        <f>VLOOKUP(A27,CentroidFlowpath!$C$2:$D$290,2,FALSE)</f>
        <v>42840.500124165403</v>
      </c>
      <c r="E27" s="23">
        <f>VLOOKUP($A27,Longest_FlowPath!$B$2:$T$290,9,FALSE)</f>
        <v>82372.662914591099</v>
      </c>
      <c r="F27" s="20">
        <f t="shared" si="0"/>
        <v>0.5200815247236209</v>
      </c>
      <c r="G27" s="26">
        <f>VLOOKUP($A27,Longest_FlowPath!$B$2:$T$290,2,FALSE)</f>
        <v>2.443365709916E-3</v>
      </c>
      <c r="H27" s="20">
        <f>VLOOKUP($A27,Longest_FlowPath!$B$2:$T$290,3,FALSE)</f>
        <v>1141.4636230000001</v>
      </c>
      <c r="I27" s="20">
        <f>VLOOKUP($A27,Longest_FlowPath!$B$2:$T$290,3,FALSE)</f>
        <v>1141.4636230000001</v>
      </c>
      <c r="J27" s="26">
        <f>VLOOKUP($A27,Longest_FlowPath!$B$2:$T$290,5,FALSE)</f>
        <v>1.5553115252909999E-3</v>
      </c>
      <c r="K27" s="20">
        <f>VLOOKUP($A27,Longest_FlowPath!$B$2:$T$290,6,FALSE)</f>
        <v>940.57562299999904</v>
      </c>
      <c r="L27" s="20">
        <f>VLOOKUP($A27,Longest_FlowPath!$B$2:$T$290,7,FALSE)</f>
        <v>1036.661987</v>
      </c>
      <c r="M27" s="20">
        <f t="shared" si="1"/>
        <v>12.900970948356481</v>
      </c>
      <c r="N27" s="20">
        <f t="shared" si="2"/>
        <v>8.2120448535364794</v>
      </c>
      <c r="O27" s="20">
        <f t="shared" si="3"/>
        <v>15.600883127763465</v>
      </c>
      <c r="P27" s="20">
        <f t="shared" si="4"/>
        <v>8.1137310841222359</v>
      </c>
    </row>
    <row r="28" spans="1:16" x14ac:dyDescent="0.2">
      <c r="A28" s="1">
        <v>162</v>
      </c>
      <c r="B28" s="3" t="s">
        <v>54</v>
      </c>
      <c r="C28" s="1">
        <v>20.3290562613386</v>
      </c>
      <c r="D28" s="23">
        <f>VLOOKUP(A28,CentroidFlowpath!$C$2:$D$290,2,FALSE)</f>
        <v>22297.024269678601</v>
      </c>
      <c r="E28" s="23">
        <f>VLOOKUP($A28,Longest_FlowPath!$B$2:$T$290,9,FALSE)</f>
        <v>51605.039404714102</v>
      </c>
      <c r="F28" s="20">
        <f t="shared" si="0"/>
        <v>0.4320706761758964</v>
      </c>
      <c r="G28" s="26">
        <f>VLOOKUP($A28,Longest_FlowPath!$B$2:$T$290,2,FALSE)</f>
        <v>5.7395404095539997E-3</v>
      </c>
      <c r="H28" s="20">
        <f>VLOOKUP($A28,Longest_FlowPath!$B$2:$T$290,3,FALSE)</f>
        <v>1218.516846</v>
      </c>
      <c r="I28" s="20">
        <f>VLOOKUP($A28,Longest_FlowPath!$B$2:$T$290,3,FALSE)</f>
        <v>1218.516846</v>
      </c>
      <c r="J28" s="26">
        <f>VLOOKUP($A28,Longest_FlowPath!$B$2:$T$290,5,FALSE)</f>
        <v>3.6423012591059998E-3</v>
      </c>
      <c r="K28" s="20">
        <f>VLOOKUP($A28,Longest_FlowPath!$B$2:$T$290,6,FALSE)</f>
        <v>929.77551300000005</v>
      </c>
      <c r="L28" s="20">
        <f>VLOOKUP($A28,Longest_FlowPath!$B$2:$T$290,7,FALSE)</f>
        <v>1070.7463379999899</v>
      </c>
      <c r="M28" s="20">
        <f t="shared" si="1"/>
        <v>30.304773362445118</v>
      </c>
      <c r="N28" s="20">
        <f t="shared" si="2"/>
        <v>19.23135064807968</v>
      </c>
      <c r="O28" s="20">
        <f t="shared" si="3"/>
        <v>9.7736817054382765</v>
      </c>
      <c r="P28" s="20">
        <f t="shared" si="4"/>
        <v>4.2229212631967048</v>
      </c>
    </row>
    <row r="29" spans="1:16" x14ac:dyDescent="0.2">
      <c r="A29" s="1">
        <v>166</v>
      </c>
      <c r="B29" s="3" t="s">
        <v>53</v>
      </c>
      <c r="C29" s="1">
        <v>36.124366658673402</v>
      </c>
      <c r="D29" s="23">
        <f>VLOOKUP(A29,CentroidFlowpath!$C$2:$D$290,2,FALSE)</f>
        <v>46438.564625539599</v>
      </c>
      <c r="E29" s="23">
        <f>VLOOKUP($A29,Longest_FlowPath!$B$2:$T$290,9,FALSE)</f>
        <v>83899.700400848305</v>
      </c>
      <c r="F29" s="20">
        <f t="shared" si="0"/>
        <v>0.55350095892678608</v>
      </c>
      <c r="G29" s="26">
        <f>VLOOKUP($A29,Longest_FlowPath!$B$2:$T$290,2,FALSE)</f>
        <v>2.9061196861859999E-3</v>
      </c>
      <c r="H29" s="20">
        <f>VLOOKUP($A29,Longest_FlowPath!$B$2:$T$290,3,FALSE)</f>
        <v>1158.7919919999899</v>
      </c>
      <c r="I29" s="20">
        <f>VLOOKUP($A29,Longest_FlowPath!$B$2:$T$290,3,FALSE)</f>
        <v>1158.7919919999899</v>
      </c>
      <c r="J29" s="26">
        <f>VLOOKUP($A29,Longest_FlowPath!$B$2:$T$290,5,FALSE)</f>
        <v>1.887426191553E-3</v>
      </c>
      <c r="K29" s="20">
        <f>VLOOKUP($A29,Longest_FlowPath!$B$2:$T$290,6,FALSE)</f>
        <v>930.96020499999895</v>
      </c>
      <c r="L29" s="20">
        <f>VLOOKUP($A29,Longest_FlowPath!$B$2:$T$290,7,FALSE)</f>
        <v>1049.7260739999899</v>
      </c>
      <c r="M29" s="20">
        <f t="shared" si="1"/>
        <v>15.344311943062079</v>
      </c>
      <c r="N29" s="20">
        <f t="shared" si="2"/>
        <v>9.9656102913998392</v>
      </c>
      <c r="O29" s="20">
        <f t="shared" si="3"/>
        <v>15.890094772887936</v>
      </c>
      <c r="P29" s="20">
        <f t="shared" si="4"/>
        <v>8.7951826942309843</v>
      </c>
    </row>
    <row r="30" spans="1:16" x14ac:dyDescent="0.2">
      <c r="A30" s="1">
        <v>172</v>
      </c>
      <c r="B30" s="3" t="s">
        <v>55</v>
      </c>
      <c r="C30" s="1">
        <v>21.5914996250592</v>
      </c>
      <c r="D30" s="23">
        <f>VLOOKUP(A30,CentroidFlowpath!$C$2:$D$290,2,FALSE)</f>
        <v>39870.853741712897</v>
      </c>
      <c r="E30" s="23">
        <f>VLOOKUP($A30,Longest_FlowPath!$B$2:$T$290,9,FALSE)</f>
        <v>67118.450080547598</v>
      </c>
      <c r="F30" s="20">
        <f t="shared" si="0"/>
        <v>0.59403716405644991</v>
      </c>
      <c r="G30" s="26">
        <f>VLOOKUP($A30,Longest_FlowPath!$B$2:$T$290,2,FALSE)</f>
        <v>4.4028042907029996E-3</v>
      </c>
      <c r="H30" s="20">
        <f>VLOOKUP($A30,Longest_FlowPath!$B$2:$T$290,3,FALSE)</f>
        <v>1180.614014</v>
      </c>
      <c r="I30" s="20">
        <f>VLOOKUP($A30,Longest_FlowPath!$B$2:$T$290,3,FALSE)</f>
        <v>1180.614014</v>
      </c>
      <c r="J30" s="26">
        <f>VLOOKUP($A30,Longest_FlowPath!$B$2:$T$290,5,FALSE)</f>
        <v>3.1145768873160002E-3</v>
      </c>
      <c r="K30" s="20">
        <f>VLOOKUP($A30,Longest_FlowPath!$B$2:$T$290,6,FALSE)</f>
        <v>892.55944799999895</v>
      </c>
      <c r="L30" s="20">
        <f>VLOOKUP($A30,Longest_FlowPath!$B$2:$T$290,7,FALSE)</f>
        <v>1049.3436280000001</v>
      </c>
      <c r="M30" s="20">
        <f t="shared" si="1"/>
        <v>23.246806654911836</v>
      </c>
      <c r="N30" s="20">
        <f t="shared" si="2"/>
        <v>16.44496596502848</v>
      </c>
      <c r="O30" s="20">
        <f t="shared" si="3"/>
        <v>12.711827666770379</v>
      </c>
      <c r="P30" s="20">
        <f t="shared" si="4"/>
        <v>7.5512980571425938</v>
      </c>
    </row>
    <row r="31" spans="1:16" x14ac:dyDescent="0.2">
      <c r="A31" s="1">
        <v>176</v>
      </c>
      <c r="B31" s="3" t="s">
        <v>59</v>
      </c>
      <c r="C31" s="1">
        <v>38.8428072437613</v>
      </c>
      <c r="D31" s="23">
        <f>VLOOKUP(A31,CentroidFlowpath!$C$2:$D$290,2,FALSE)</f>
        <v>46118.806366510202</v>
      </c>
      <c r="E31" s="23">
        <f>VLOOKUP($A31,Longest_FlowPath!$B$2:$T$290,9,FALSE)</f>
        <v>88410.972301867601</v>
      </c>
      <c r="F31" s="20">
        <f t="shared" si="0"/>
        <v>0.5216412077116811</v>
      </c>
      <c r="G31" s="26">
        <f>VLOOKUP($A31,Longest_FlowPath!$B$2:$T$290,2,FALSE)</f>
        <v>3.1816080592300001E-3</v>
      </c>
      <c r="H31" s="20">
        <f>VLOOKUP($A31,Longest_FlowPath!$B$2:$T$290,3,FALSE)</f>
        <v>1191.2540280000001</v>
      </c>
      <c r="I31" s="20">
        <f>VLOOKUP($A31,Longest_FlowPath!$B$2:$T$290,3,FALSE)</f>
        <v>1191.2540280000001</v>
      </c>
      <c r="J31" s="26">
        <f>VLOOKUP($A31,Longest_FlowPath!$B$2:$T$290,5,FALSE)</f>
        <v>2.2655849771989998E-3</v>
      </c>
      <c r="K31" s="20">
        <f>VLOOKUP($A31,Longest_FlowPath!$B$2:$T$290,6,FALSE)</f>
        <v>919.74426300000005</v>
      </c>
      <c r="L31" s="20">
        <f>VLOOKUP($A31,Longest_FlowPath!$B$2:$T$290,7,FALSE)</f>
        <v>1069.9711910000001</v>
      </c>
      <c r="M31" s="20">
        <f t="shared" si="1"/>
        <v>16.798890552734399</v>
      </c>
      <c r="N31" s="20">
        <f t="shared" si="2"/>
        <v>11.962288679610719</v>
      </c>
      <c r="O31" s="20">
        <f t="shared" si="3"/>
        <v>16.744502329899166</v>
      </c>
      <c r="P31" s="20">
        <f t="shared" si="4"/>
        <v>8.7346224178996597</v>
      </c>
    </row>
    <row r="32" spans="1:16" x14ac:dyDescent="0.2">
      <c r="A32" s="1">
        <v>186</v>
      </c>
      <c r="B32" s="3" t="s">
        <v>57</v>
      </c>
      <c r="C32" s="1">
        <v>49.7589634667547</v>
      </c>
      <c r="D32" s="23">
        <f>VLOOKUP(A32,CentroidFlowpath!$C$2:$D$290,2,FALSE)</f>
        <v>53135.575883299403</v>
      </c>
      <c r="E32" s="23">
        <f>VLOOKUP($A32,Longest_FlowPath!$B$2:$T$290,9,FALSE)</f>
        <v>91760.926822172507</v>
      </c>
      <c r="F32" s="20">
        <f t="shared" si="0"/>
        <v>0.57906537917029921</v>
      </c>
      <c r="G32" s="26">
        <f>VLOOKUP($A32,Longest_FlowPath!$B$2:$T$290,2,FALSE)</f>
        <v>3.642075854875E-3</v>
      </c>
      <c r="H32" s="20">
        <f>VLOOKUP($A32,Longest_FlowPath!$B$2:$T$290,3,FALSE)</f>
        <v>1218.764038</v>
      </c>
      <c r="I32" s="20">
        <f>VLOOKUP($A32,Longest_FlowPath!$B$2:$T$290,3,FALSE)</f>
        <v>1218.764038</v>
      </c>
      <c r="J32" s="26">
        <f>VLOOKUP($A32,Longest_FlowPath!$B$2:$T$290,5,FALSE)</f>
        <v>2.4574472796790002E-3</v>
      </c>
      <c r="K32" s="20">
        <f>VLOOKUP($A32,Longest_FlowPath!$B$2:$T$290,6,FALSE)</f>
        <v>903.57342500000004</v>
      </c>
      <c r="L32" s="20">
        <f>VLOOKUP($A32,Longest_FlowPath!$B$2:$T$290,7,FALSE)</f>
        <v>1072.696655</v>
      </c>
      <c r="M32" s="20">
        <f t="shared" si="1"/>
        <v>19.23016051374</v>
      </c>
      <c r="N32" s="20">
        <f t="shared" si="2"/>
        <v>12.975321636705122</v>
      </c>
      <c r="O32" s="20">
        <f t="shared" si="3"/>
        <v>17.378963413290247</v>
      </c>
      <c r="P32" s="20">
        <f t="shared" si="4"/>
        <v>10.063556038503675</v>
      </c>
    </row>
    <row r="33" spans="1:16" x14ac:dyDescent="0.2">
      <c r="A33" s="1">
        <v>206</v>
      </c>
      <c r="B33" s="3" t="s">
        <v>58</v>
      </c>
      <c r="C33" s="1">
        <v>46.103680860526303</v>
      </c>
      <c r="D33" s="23">
        <f>VLOOKUP(A33,CentroidFlowpath!$C$2:$D$290,2,FALSE)</f>
        <v>48630.6991624929</v>
      </c>
      <c r="E33" s="23">
        <f>VLOOKUP($A33,Longest_FlowPath!$B$2:$T$290,9,FALSE)</f>
        <v>93817.962852320095</v>
      </c>
      <c r="F33" s="20">
        <f t="shared" si="0"/>
        <v>0.51835168537013565</v>
      </c>
      <c r="G33" s="26">
        <f>VLOOKUP($A33,Longest_FlowPath!$B$2:$T$290,2,FALSE)</f>
        <v>3.897553430952E-3</v>
      </c>
      <c r="H33" s="20">
        <f>VLOOKUP($A33,Longest_FlowPath!$B$2:$T$290,3,FALSE)</f>
        <v>1251.9735109999899</v>
      </c>
      <c r="I33" s="20">
        <f>VLOOKUP($A33,Longest_FlowPath!$B$2:$T$290,3,FALSE)</f>
        <v>1251.9735109999899</v>
      </c>
      <c r="J33" s="26">
        <f>VLOOKUP($A33,Longest_FlowPath!$B$2:$T$290,5,FALSE)</f>
        <v>3.3191511149110002E-3</v>
      </c>
      <c r="K33" s="20">
        <f>VLOOKUP($A33,Longest_FlowPath!$B$2:$T$290,6,FALSE)</f>
        <v>893.08178699999905</v>
      </c>
      <c r="L33" s="20">
        <f>VLOOKUP($A33,Longest_FlowPath!$B$2:$T$290,7,FALSE)</f>
        <v>1126.628784</v>
      </c>
      <c r="M33" s="20">
        <f t="shared" si="1"/>
        <v>20.579082115426559</v>
      </c>
      <c r="N33" s="20">
        <f t="shared" si="2"/>
        <v>17.525117886730079</v>
      </c>
      <c r="O33" s="20">
        <f t="shared" si="3"/>
        <v>17.76855357051517</v>
      </c>
      <c r="P33" s="20">
        <f t="shared" si="4"/>
        <v>9.2103596898660793</v>
      </c>
    </row>
    <row r="34" spans="1:16" x14ac:dyDescent="0.2">
      <c r="A34" s="1">
        <v>212</v>
      </c>
      <c r="B34" s="3" t="s">
        <v>56</v>
      </c>
      <c r="C34" s="1">
        <v>52.5590649155154</v>
      </c>
      <c r="D34" s="23">
        <f>VLOOKUP(A34,CentroidFlowpath!$C$2:$D$290,2,FALSE)</f>
        <v>50183.4178638046</v>
      </c>
      <c r="E34" s="23">
        <f>VLOOKUP($A34,Longest_FlowPath!$B$2:$T$290,9,FALSE)</f>
        <v>102292.52488703901</v>
      </c>
      <c r="F34" s="20">
        <f t="shared" si="0"/>
        <v>0.4905873417360832</v>
      </c>
      <c r="G34" s="26">
        <f>VLOOKUP($A34,Longest_FlowPath!$B$2:$T$290,2,FALSE)</f>
        <v>4.3288436812850004E-3</v>
      </c>
      <c r="H34" s="20">
        <f>VLOOKUP($A34,Longest_FlowPath!$B$2:$T$290,3,FALSE)</f>
        <v>1392.584595</v>
      </c>
      <c r="I34" s="20">
        <f>VLOOKUP($A34,Longest_FlowPath!$B$2:$T$290,3,FALSE)</f>
        <v>1392.584595</v>
      </c>
      <c r="J34" s="26">
        <f>VLOOKUP($A34,Longest_FlowPath!$B$2:$T$290,5,FALSE)</f>
        <v>3.2714107868870002E-3</v>
      </c>
      <c r="K34" s="20">
        <f>VLOOKUP($A34,Longest_FlowPath!$B$2:$T$290,6,FALSE)</f>
        <v>969.76727300000005</v>
      </c>
      <c r="L34" s="20">
        <f>VLOOKUP($A34,Longest_FlowPath!$B$2:$T$290,7,FALSE)</f>
        <v>1220.7479249999899</v>
      </c>
      <c r="M34" s="20">
        <f t="shared" si="1"/>
        <v>22.856294637184803</v>
      </c>
      <c r="N34" s="20">
        <f t="shared" si="2"/>
        <v>17.273048954763361</v>
      </c>
      <c r="O34" s="20">
        <f t="shared" si="3"/>
        <v>19.373584258908902</v>
      </c>
      <c r="P34" s="20">
        <f t="shared" si="4"/>
        <v>9.5044352014781435</v>
      </c>
    </row>
    <row r="35" spans="1:16" x14ac:dyDescent="0.2">
      <c r="A35" s="1">
        <v>218</v>
      </c>
      <c r="B35" s="3" t="s">
        <v>60</v>
      </c>
      <c r="C35" s="1">
        <v>20.6504876264788</v>
      </c>
      <c r="D35" s="23">
        <f>VLOOKUP(A35,CentroidFlowpath!$C$2:$D$290,2,FALSE)</f>
        <v>14693.085318429299</v>
      </c>
      <c r="E35" s="23">
        <f>VLOOKUP($A35,Longest_FlowPath!$B$2:$T$290,9,FALSE)</f>
        <v>50847.913124440704</v>
      </c>
      <c r="F35" s="20">
        <f t="shared" si="0"/>
        <v>0.28896142271307645</v>
      </c>
      <c r="G35" s="26">
        <f>VLOOKUP($A35,Longest_FlowPath!$B$2:$T$290,2,FALSE)</f>
        <v>5.7953368760450003E-3</v>
      </c>
      <c r="H35" s="20">
        <f>VLOOKUP($A35,Longest_FlowPath!$B$2:$T$290,3,FALSE)</f>
        <v>1174.361328</v>
      </c>
      <c r="I35" s="20">
        <f>VLOOKUP($A35,Longest_FlowPath!$B$2:$T$290,3,FALSE)</f>
        <v>1174.361328</v>
      </c>
      <c r="J35" s="26">
        <f>VLOOKUP($A35,Longest_FlowPath!$B$2:$T$290,5,FALSE)</f>
        <v>4.1974865348820001E-3</v>
      </c>
      <c r="K35" s="20">
        <f>VLOOKUP($A35,Longest_FlowPath!$B$2:$T$290,6,FALSE)</f>
        <v>889.65283199999897</v>
      </c>
      <c r="L35" s="20">
        <f>VLOOKUP($A35,Longest_FlowPath!$B$2:$T$290,7,FALSE)</f>
        <v>1049.727905</v>
      </c>
      <c r="M35" s="20">
        <f t="shared" si="1"/>
        <v>30.599378705517601</v>
      </c>
      <c r="N35" s="20">
        <f t="shared" si="2"/>
        <v>22.162728904176959</v>
      </c>
      <c r="O35" s="20">
        <f t="shared" si="3"/>
        <v>9.6302865765986176</v>
      </c>
      <c r="P35" s="20">
        <f t="shared" si="4"/>
        <v>2.7827813103085792</v>
      </c>
    </row>
    <row r="36" spans="1:16" x14ac:dyDescent="0.2">
      <c r="A36" s="1">
        <v>233</v>
      </c>
      <c r="B36" s="3" t="s">
        <v>62</v>
      </c>
      <c r="C36" s="1">
        <v>13.6370292076593</v>
      </c>
      <c r="D36" s="23">
        <f>VLOOKUP(A36,CentroidFlowpath!$C$2:$D$290,2,FALSE)</f>
        <v>32776.647186978902</v>
      </c>
      <c r="E36" s="23">
        <f>VLOOKUP($A36,Longest_FlowPath!$B$2:$T$290,9,FALSE)</f>
        <v>56565.371178228801</v>
      </c>
      <c r="F36" s="20">
        <f t="shared" si="0"/>
        <v>0.57944722193556764</v>
      </c>
      <c r="G36" s="26">
        <f>VLOOKUP($A36,Longest_FlowPath!$B$2:$T$290,2,FALSE)</f>
        <v>6.0719768269139997E-3</v>
      </c>
      <c r="H36" s="20">
        <f>VLOOKUP($A36,Longest_FlowPath!$B$2:$T$290,3,FALSE)</f>
        <v>1222.573975</v>
      </c>
      <c r="I36" s="20">
        <f>VLOOKUP($A36,Longest_FlowPath!$B$2:$T$290,3,FALSE)</f>
        <v>1222.573975</v>
      </c>
      <c r="J36" s="26">
        <f>VLOOKUP($A36,Longest_FlowPath!$B$2:$T$290,5,FALSE)</f>
        <v>3.8010760444909999E-3</v>
      </c>
      <c r="K36" s="20">
        <f>VLOOKUP($A36,Longest_FlowPath!$B$2:$T$290,6,FALSE)</f>
        <v>879.24182099999905</v>
      </c>
      <c r="L36" s="20">
        <f>VLOOKUP($A36,Longest_FlowPath!$B$2:$T$290,7,FALSE)</f>
        <v>1040.498779</v>
      </c>
      <c r="M36" s="20">
        <f t="shared" si="1"/>
        <v>32.060037646105918</v>
      </c>
      <c r="N36" s="20">
        <f t="shared" si="2"/>
        <v>20.069681514912478</v>
      </c>
      <c r="O36" s="20">
        <f t="shared" si="3"/>
        <v>10.713138480725151</v>
      </c>
      <c r="P36" s="20">
        <f t="shared" si="4"/>
        <v>6.207698330867216</v>
      </c>
    </row>
    <row r="37" spans="1:16" x14ac:dyDescent="0.2">
      <c r="A37" s="1">
        <v>235</v>
      </c>
      <c r="B37" s="3" t="s">
        <v>61</v>
      </c>
      <c r="C37" s="1">
        <v>28.8176239016125</v>
      </c>
      <c r="D37" s="23">
        <f>VLOOKUP(A37,CentroidFlowpath!$C$2:$D$290,2,FALSE)</f>
        <v>33139.137219381999</v>
      </c>
      <c r="E37" s="23">
        <f>VLOOKUP($A37,Longest_FlowPath!$B$2:$T$290,9,FALSE)</f>
        <v>61635.117108095903</v>
      </c>
      <c r="F37" s="20">
        <f t="shared" si="0"/>
        <v>0.53766649232226582</v>
      </c>
      <c r="G37" s="26">
        <f>VLOOKUP($A37,Longest_FlowPath!$B$2:$T$290,2,FALSE)</f>
        <v>6.8073563365530004E-3</v>
      </c>
      <c r="H37" s="20">
        <f>VLOOKUP($A37,Longest_FlowPath!$B$2:$T$290,3,FALSE)</f>
        <v>1349.5189210000001</v>
      </c>
      <c r="I37" s="20">
        <f>VLOOKUP($A37,Longest_FlowPath!$B$2:$T$290,3,FALSE)</f>
        <v>1349.5189210000001</v>
      </c>
      <c r="J37" s="26">
        <f>VLOOKUP($A37,Longest_FlowPath!$B$2:$T$290,5,FALSE)</f>
        <v>6.3681070535099998E-3</v>
      </c>
      <c r="K37" s="20">
        <f>VLOOKUP($A37,Longest_FlowPath!$B$2:$T$290,6,FALSE)</f>
        <v>956.67040999999904</v>
      </c>
      <c r="L37" s="20">
        <f>VLOOKUP($A37,Longest_FlowPath!$B$2:$T$290,7,FALSE)</f>
        <v>1251.044678</v>
      </c>
      <c r="M37" s="20">
        <f t="shared" si="1"/>
        <v>35.942841456999844</v>
      </c>
      <c r="N37" s="20">
        <f t="shared" si="2"/>
        <v>33.623605242532797</v>
      </c>
      <c r="O37" s="20">
        <f t="shared" si="3"/>
        <v>11.673317634109072</v>
      </c>
      <c r="P37" s="20">
        <f t="shared" si="4"/>
        <v>6.2763517460950755</v>
      </c>
    </row>
    <row r="38" spans="1:16" x14ac:dyDescent="0.2">
      <c r="A38" s="1">
        <v>239</v>
      </c>
      <c r="B38" s="3" t="s">
        <v>64</v>
      </c>
      <c r="C38" s="1">
        <v>39.599995229753901</v>
      </c>
      <c r="D38" s="23">
        <f>VLOOKUP(A38,CentroidFlowpath!$C$2:$D$290,2,FALSE)</f>
        <v>42874.874795189098</v>
      </c>
      <c r="E38" s="23">
        <f>VLOOKUP($A38,Longest_FlowPath!$B$2:$T$290,9,FALSE)</f>
        <v>89497.747739724102</v>
      </c>
      <c r="F38" s="20">
        <f t="shared" si="0"/>
        <v>0.47906093592295879</v>
      </c>
      <c r="G38" s="26">
        <f>VLOOKUP($A38,Longest_FlowPath!$B$2:$T$290,2,FALSE)</f>
        <v>3.8308401234529998E-3</v>
      </c>
      <c r="H38" s="20">
        <f>VLOOKUP($A38,Longest_FlowPath!$B$2:$T$290,3,FALSE)</f>
        <v>1192.2753909999899</v>
      </c>
      <c r="I38" s="20">
        <f>VLOOKUP($A38,Longest_FlowPath!$B$2:$T$290,3,FALSE)</f>
        <v>1192.2753909999899</v>
      </c>
      <c r="J38" s="26">
        <f>VLOOKUP($A38,Longest_FlowPath!$B$2:$T$290,5,FALSE)</f>
        <v>3.0093849003880002E-3</v>
      </c>
      <c r="K38" s="20">
        <f>VLOOKUP($A38,Longest_FlowPath!$B$2:$T$290,6,FALSE)</f>
        <v>857.50817900000004</v>
      </c>
      <c r="L38" s="20">
        <f>VLOOKUP($A38,Longest_FlowPath!$B$2:$T$290,7,FALSE)</f>
        <v>1059.508057</v>
      </c>
      <c r="M38" s="20">
        <f t="shared" si="1"/>
        <v>20.22683585183184</v>
      </c>
      <c r="N38" s="20">
        <f t="shared" si="2"/>
        <v>15.889552274048642</v>
      </c>
      <c r="O38" s="20">
        <f t="shared" si="3"/>
        <v>16.950331011311384</v>
      </c>
      <c r="P38" s="20">
        <f t="shared" si="4"/>
        <v>8.1202414384827843</v>
      </c>
    </row>
    <row r="39" spans="1:16" x14ac:dyDescent="0.2">
      <c r="A39" s="1">
        <v>245</v>
      </c>
      <c r="B39" s="3" t="s">
        <v>63</v>
      </c>
      <c r="C39" s="1">
        <v>41.295067804216998</v>
      </c>
      <c r="D39" s="23">
        <f>VLOOKUP(A39,CentroidFlowpath!$C$2:$D$290,2,FALSE)</f>
        <v>58119.6049988058</v>
      </c>
      <c r="E39" s="23">
        <f>VLOOKUP($A39,Longest_FlowPath!$B$2:$T$290,9,FALSE)</f>
        <v>98166.758967188594</v>
      </c>
      <c r="F39" s="20">
        <f t="shared" si="0"/>
        <v>0.5920497489199148</v>
      </c>
      <c r="G39" s="26">
        <f>VLOOKUP($A39,Longest_FlowPath!$B$2:$T$290,2,FALSE)</f>
        <v>5.0264822450229998E-3</v>
      </c>
      <c r="H39" s="20">
        <f>VLOOKUP($A39,Longest_FlowPath!$B$2:$T$290,3,FALSE)</f>
        <v>1335.750366</v>
      </c>
      <c r="I39" s="20">
        <f>VLOOKUP($A39,Longest_FlowPath!$B$2:$T$290,3,FALSE)</f>
        <v>1335.750366</v>
      </c>
      <c r="J39" s="26">
        <f>VLOOKUP($A39,Longest_FlowPath!$B$2:$T$290,5,FALSE)</f>
        <v>4.2606586085469998E-3</v>
      </c>
      <c r="K39" s="20">
        <f>VLOOKUP($A39,Longest_FlowPath!$B$2:$T$290,6,FALSE)</f>
        <v>867.86535600000002</v>
      </c>
      <c r="L39" s="20">
        <f>VLOOKUP($A39,Longest_FlowPath!$B$2:$T$290,7,FALSE)</f>
        <v>1181.5566409999899</v>
      </c>
      <c r="M39" s="20">
        <f t="shared" si="1"/>
        <v>26.53982625372144</v>
      </c>
      <c r="N39" s="20">
        <f t="shared" si="2"/>
        <v>22.496277453128158</v>
      </c>
      <c r="O39" s="20">
        <f t="shared" si="3"/>
        <v>18.592189198331173</v>
      </c>
      <c r="P39" s="20">
        <f t="shared" si="4"/>
        <v>11.007500946743523</v>
      </c>
    </row>
    <row r="40" spans="1:16" x14ac:dyDescent="0.2">
      <c r="A40" s="1">
        <v>264</v>
      </c>
      <c r="B40" s="3" t="s">
        <v>68</v>
      </c>
      <c r="C40" s="1">
        <v>50.689203156035397</v>
      </c>
      <c r="D40" s="23">
        <f>VLOOKUP(A40,CentroidFlowpath!$C$2:$D$290,2,FALSE)</f>
        <v>52548.522323723097</v>
      </c>
      <c r="E40" s="23">
        <f>VLOOKUP($A40,Longest_FlowPath!$B$2:$T$290,9,FALSE)</f>
        <v>89850.677977777799</v>
      </c>
      <c r="F40" s="20">
        <f t="shared" si="0"/>
        <v>0.58484280259654342</v>
      </c>
      <c r="G40" s="26">
        <f>VLOOKUP($A40,Longest_FlowPath!$B$2:$T$290,2,FALSE)</f>
        <v>3.6088895186769999E-3</v>
      </c>
      <c r="H40" s="20">
        <f>VLOOKUP($A40,Longest_FlowPath!$B$2:$T$290,3,FALSE)</f>
        <v>1201.587769</v>
      </c>
      <c r="I40" s="20">
        <f>VLOOKUP($A40,Longest_FlowPath!$B$2:$T$290,3,FALSE)</f>
        <v>1201.587769</v>
      </c>
      <c r="J40" s="26">
        <f>VLOOKUP($A40,Longest_FlowPath!$B$2:$T$290,5,FALSE)</f>
        <v>2.5461913456370001E-3</v>
      </c>
      <c r="K40" s="20">
        <f>VLOOKUP($A40,Longest_FlowPath!$B$2:$T$290,6,FALSE)</f>
        <v>896.844604</v>
      </c>
      <c r="L40" s="20">
        <f>VLOOKUP($A40,Longest_FlowPath!$B$2:$T$290,7,FALSE)</f>
        <v>1068.4273679999901</v>
      </c>
      <c r="M40" s="20">
        <f t="shared" si="1"/>
        <v>19.054936658614558</v>
      </c>
      <c r="N40" s="20">
        <f t="shared" si="2"/>
        <v>13.443890304963361</v>
      </c>
      <c r="O40" s="20">
        <f t="shared" si="3"/>
        <v>17.017173859427615</v>
      </c>
      <c r="P40" s="20">
        <f t="shared" si="4"/>
        <v>9.9523716522202843</v>
      </c>
    </row>
    <row r="41" spans="1:16" x14ac:dyDescent="0.2">
      <c r="A41" s="1">
        <v>269</v>
      </c>
      <c r="B41" s="3" t="s">
        <v>70</v>
      </c>
      <c r="C41" s="1">
        <v>13.252354066865101</v>
      </c>
      <c r="D41" s="23">
        <f>VLOOKUP(A41,CentroidFlowpath!$C$2:$D$290,2,FALSE)</f>
        <v>28189.6309848044</v>
      </c>
      <c r="E41" s="23">
        <f>VLOOKUP($A41,Longest_FlowPath!$B$2:$T$290,9,FALSE)</f>
        <v>54506.5324986052</v>
      </c>
      <c r="F41" s="20">
        <f t="shared" si="0"/>
        <v>0.51717894521222318</v>
      </c>
      <c r="G41" s="26">
        <f>VLOOKUP($A41,Longest_FlowPath!$B$2:$T$290,2,FALSE)</f>
        <v>5.0155412290629996E-3</v>
      </c>
      <c r="H41" s="20">
        <f>VLOOKUP($A41,Longest_FlowPath!$B$2:$T$290,3,FALSE)</f>
        <v>1098.7045900000001</v>
      </c>
      <c r="I41" s="20">
        <f>VLOOKUP($A41,Longest_FlowPath!$B$2:$T$290,3,FALSE)</f>
        <v>1098.7045900000001</v>
      </c>
      <c r="J41" s="26">
        <f>VLOOKUP($A41,Longest_FlowPath!$B$2:$T$290,5,FALSE)</f>
        <v>4.6211505872830001E-3</v>
      </c>
      <c r="K41" s="20">
        <f>VLOOKUP($A41,Longest_FlowPath!$B$2:$T$290,6,FALSE)</f>
        <v>825.30401600000005</v>
      </c>
      <c r="L41" s="20">
        <f>VLOOKUP($A41,Longest_FlowPath!$B$2:$T$290,7,FALSE)</f>
        <v>1014.216187</v>
      </c>
      <c r="M41" s="20">
        <f t="shared" si="1"/>
        <v>26.482057689452638</v>
      </c>
      <c r="N41" s="20">
        <f t="shared" si="2"/>
        <v>24.399675100854239</v>
      </c>
      <c r="O41" s="20">
        <f t="shared" si="3"/>
        <v>10.323206912614621</v>
      </c>
      <c r="P41" s="20">
        <f t="shared" si="4"/>
        <v>5.3389452622735609</v>
      </c>
    </row>
    <row r="42" spans="1:16" x14ac:dyDescent="0.2">
      <c r="A42" s="1">
        <v>293</v>
      </c>
      <c r="B42" s="3" t="s">
        <v>72</v>
      </c>
      <c r="C42" s="1">
        <v>35.710849620612898</v>
      </c>
      <c r="D42" s="23">
        <f>VLOOKUP(A42,CentroidFlowpath!$C$2:$D$290,2,FALSE)</f>
        <v>38955.850045610801</v>
      </c>
      <c r="E42" s="23">
        <f>VLOOKUP($A42,Longest_FlowPath!$B$2:$T$290,9,FALSE)</f>
        <v>70056.019212533094</v>
      </c>
      <c r="F42" s="20">
        <f t="shared" si="0"/>
        <v>0.55606713717815071</v>
      </c>
      <c r="G42" s="26">
        <f>VLOOKUP($A42,Longest_FlowPath!$B$2:$T$290,2,FALSE)</f>
        <v>2.8843564232070001E-3</v>
      </c>
      <c r="H42" s="20">
        <f>VLOOKUP($A42,Longest_FlowPath!$B$2:$T$290,3,FALSE)</f>
        <v>1065.3637699999899</v>
      </c>
      <c r="I42" s="20">
        <f>VLOOKUP($A42,Longest_FlowPath!$B$2:$T$290,3,FALSE)</f>
        <v>1065.3637699999899</v>
      </c>
      <c r="J42" s="26">
        <f>VLOOKUP($A42,Longest_FlowPath!$B$2:$T$290,5,FALSE)</f>
        <v>9.2280712007399999E-4</v>
      </c>
      <c r="K42" s="20">
        <f>VLOOKUP($A42,Longest_FlowPath!$B$2:$T$290,6,FALSE)</f>
        <v>825.46588099999894</v>
      </c>
      <c r="L42" s="20">
        <f>VLOOKUP($A42,Longest_FlowPath!$B$2:$T$290,7,FALSE)</f>
        <v>873.95202600000005</v>
      </c>
      <c r="M42" s="20">
        <f t="shared" si="1"/>
        <v>15.229401914532961</v>
      </c>
      <c r="N42" s="20">
        <f t="shared" si="2"/>
        <v>4.8724215939907198</v>
      </c>
      <c r="O42" s="20">
        <f t="shared" si="3"/>
        <v>13.268185456919147</v>
      </c>
      <c r="P42" s="20">
        <f t="shared" si="4"/>
        <v>7.378001902577803</v>
      </c>
    </row>
    <row r="43" spans="1:16" x14ac:dyDescent="0.2">
      <c r="A43" s="1">
        <v>294</v>
      </c>
      <c r="B43" s="3" t="s">
        <v>69</v>
      </c>
      <c r="C43" s="1">
        <v>19.583335505979299</v>
      </c>
      <c r="D43" s="23">
        <f>VLOOKUP(A43,CentroidFlowpath!$C$2:$D$290,2,FALSE)</f>
        <v>32806.323998085601</v>
      </c>
      <c r="E43" s="23">
        <f>VLOOKUP($A43,Longest_FlowPath!$B$2:$T$290,9,FALSE)</f>
        <v>62385.248996145099</v>
      </c>
      <c r="F43" s="20">
        <f t="shared" si="0"/>
        <v>0.52586668364684674</v>
      </c>
      <c r="G43" s="26">
        <f>VLOOKUP($A43,Longest_FlowPath!$B$2:$T$290,2,FALSE)</f>
        <v>5.0591304367400003E-3</v>
      </c>
      <c r="H43" s="20">
        <f>VLOOKUP($A43,Longest_FlowPath!$B$2:$T$290,3,FALSE)</f>
        <v>1140.9399410000001</v>
      </c>
      <c r="I43" s="20">
        <f>VLOOKUP($A43,Longest_FlowPath!$B$2:$T$290,3,FALSE)</f>
        <v>1140.9399410000001</v>
      </c>
      <c r="J43" s="26">
        <f>VLOOKUP($A43,Longest_FlowPath!$B$2:$T$290,5,FALSE)</f>
        <v>4.3487121774049998E-3</v>
      </c>
      <c r="K43" s="20">
        <f>VLOOKUP($A43,Longest_FlowPath!$B$2:$T$290,6,FALSE)</f>
        <v>826.23944100000006</v>
      </c>
      <c r="L43" s="20">
        <f>VLOOKUP($A43,Longest_FlowPath!$B$2:$T$290,7,FALSE)</f>
        <v>1029.7110600000001</v>
      </c>
      <c r="M43" s="20">
        <f t="shared" si="1"/>
        <v>26.712208705987202</v>
      </c>
      <c r="N43" s="20">
        <f t="shared" si="2"/>
        <v>22.961200296698397</v>
      </c>
      <c r="O43" s="20">
        <f t="shared" si="3"/>
        <v>11.815388067451723</v>
      </c>
      <c r="P43" s="20">
        <f t="shared" si="4"/>
        <v>6.2133189390313639</v>
      </c>
    </row>
    <row r="44" spans="1:16" x14ac:dyDescent="0.2">
      <c r="A44" s="1">
        <v>300</v>
      </c>
      <c r="B44" s="3" t="s">
        <v>66</v>
      </c>
      <c r="C44" s="1">
        <v>35.597914287498199</v>
      </c>
      <c r="D44" s="23">
        <f>VLOOKUP(A44,CentroidFlowpath!$C$2:$D$290,2,FALSE)</f>
        <v>36752.359736245802</v>
      </c>
      <c r="E44" s="23">
        <f>VLOOKUP($A44,Longest_FlowPath!$B$2:$T$290,9,FALSE)</f>
        <v>89705.087773497202</v>
      </c>
      <c r="F44" s="20">
        <f t="shared" si="0"/>
        <v>0.40970206538389958</v>
      </c>
      <c r="G44" s="26">
        <f>VLOOKUP($A44,Longest_FlowPath!$B$2:$T$290,2,FALSE)</f>
        <v>3.8779824493160001E-3</v>
      </c>
      <c r="H44" s="20">
        <f>VLOOKUP($A44,Longest_FlowPath!$B$2:$T$290,3,FALSE)</f>
        <v>1173.189697</v>
      </c>
      <c r="I44" s="20">
        <f>VLOOKUP($A44,Longest_FlowPath!$B$2:$T$290,3,FALSE)</f>
        <v>1173.189697</v>
      </c>
      <c r="J44" s="26">
        <f>VLOOKUP($A44,Longest_FlowPath!$B$2:$T$290,5,FALSE)</f>
        <v>1.837452717838E-3</v>
      </c>
      <c r="K44" s="20">
        <f>VLOOKUP($A44,Longest_FlowPath!$B$2:$T$290,6,FALSE)</f>
        <v>825.31494099999895</v>
      </c>
      <c r="L44" s="20">
        <f>VLOOKUP($A44,Longest_FlowPath!$B$2:$T$290,7,FALSE)</f>
        <v>948.93658400000004</v>
      </c>
      <c r="M44" s="20">
        <f t="shared" si="1"/>
        <v>20.47574733238848</v>
      </c>
      <c r="N44" s="20">
        <f t="shared" si="2"/>
        <v>9.7017503501846409</v>
      </c>
      <c r="O44" s="20">
        <f t="shared" si="3"/>
        <v>16.989599957101742</v>
      </c>
      <c r="P44" s="20">
        <f t="shared" si="4"/>
        <v>6.9606741924707958</v>
      </c>
    </row>
    <row r="45" spans="1:16" x14ac:dyDescent="0.2">
      <c r="A45" s="1">
        <v>302</v>
      </c>
      <c r="B45" s="3" t="s">
        <v>67</v>
      </c>
      <c r="C45" s="1">
        <v>10.7180850395925</v>
      </c>
      <c r="D45" s="23">
        <f>VLOOKUP(A45,CentroidFlowpath!$C$2:$D$290,2,FALSE)</f>
        <v>18363.308604858699</v>
      </c>
      <c r="E45" s="23">
        <f>VLOOKUP($A45,Longest_FlowPath!$B$2:$T$290,9,FALSE)</f>
        <v>37979.193195544402</v>
      </c>
      <c r="F45" s="20">
        <f t="shared" si="0"/>
        <v>0.48350970781056574</v>
      </c>
      <c r="G45" s="26">
        <f>VLOOKUP($A45,Longest_FlowPath!$B$2:$T$290,2,FALSE)</f>
        <v>7.4566521342860001E-3</v>
      </c>
      <c r="H45" s="20">
        <f>VLOOKUP($A45,Longest_FlowPath!$B$2:$T$290,3,FALSE)</f>
        <v>1108.512573</v>
      </c>
      <c r="I45" s="20">
        <f>VLOOKUP($A45,Longest_FlowPath!$B$2:$T$290,3,FALSE)</f>
        <v>1108.512573</v>
      </c>
      <c r="J45" s="26">
        <f>VLOOKUP($A45,Longest_FlowPath!$B$2:$T$290,5,FALSE)</f>
        <v>7.0340735243599999E-3</v>
      </c>
      <c r="K45" s="20">
        <f>VLOOKUP($A45,Longest_FlowPath!$B$2:$T$290,6,FALSE)</f>
        <v>825.31433100000004</v>
      </c>
      <c r="L45" s="20">
        <f>VLOOKUP($A45,Longest_FlowPath!$B$2:$T$290,7,FALSE)</f>
        <v>1025.675659</v>
      </c>
      <c r="M45" s="20">
        <f t="shared" si="1"/>
        <v>39.371123269030079</v>
      </c>
      <c r="N45" s="20">
        <f t="shared" si="2"/>
        <v>37.139908208620803</v>
      </c>
      <c r="O45" s="20">
        <f t="shared" si="3"/>
        <v>7.1930290143076521</v>
      </c>
      <c r="P45" s="20">
        <f t="shared" si="4"/>
        <v>3.4778993569808141</v>
      </c>
    </row>
    <row r="46" spans="1:16" x14ac:dyDescent="0.2">
      <c r="A46" s="1">
        <v>304</v>
      </c>
      <c r="B46" s="3" t="s">
        <v>65</v>
      </c>
      <c r="C46" s="1">
        <v>36.232784610432802</v>
      </c>
      <c r="D46" s="23">
        <f>VLOOKUP(A46,CentroidFlowpath!$C$2:$D$290,2,FALSE)</f>
        <v>41473.039909450301</v>
      </c>
      <c r="E46" s="23">
        <f>VLOOKUP($A46,Longest_FlowPath!$B$2:$T$290,9,FALSE)</f>
        <v>79468.272170904893</v>
      </c>
      <c r="F46" s="20">
        <f t="shared" si="0"/>
        <v>0.52188173690574469</v>
      </c>
      <c r="G46" s="26">
        <f>VLOOKUP($A46,Longest_FlowPath!$B$2:$T$290,2,FALSE)</f>
        <v>4.8065051569079996E-3</v>
      </c>
      <c r="H46" s="20">
        <f>VLOOKUP($A46,Longest_FlowPath!$B$2:$T$290,3,FALSE)</f>
        <v>1232.3668210000001</v>
      </c>
      <c r="I46" s="20">
        <f>VLOOKUP($A46,Longest_FlowPath!$B$2:$T$290,3,FALSE)</f>
        <v>1232.3668210000001</v>
      </c>
      <c r="J46" s="26">
        <f>VLOOKUP($A46,Longest_FlowPath!$B$2:$T$290,5,FALSE)</f>
        <v>3.2327764315910001E-3</v>
      </c>
      <c r="K46" s="20">
        <f>VLOOKUP($A46,Longest_FlowPath!$B$2:$T$290,6,FALSE)</f>
        <v>861.63879399999905</v>
      </c>
      <c r="L46" s="20">
        <f>VLOOKUP($A46,Longest_FlowPath!$B$2:$T$290,7,FALSE)</f>
        <v>1054.3161620000001</v>
      </c>
      <c r="M46" s="20">
        <f t="shared" si="1"/>
        <v>25.378347228474237</v>
      </c>
      <c r="N46" s="20">
        <f t="shared" si="2"/>
        <v>17.069059558800479</v>
      </c>
      <c r="O46" s="20">
        <f t="shared" si="3"/>
        <v>15.050809123277443</v>
      </c>
      <c r="P46" s="20">
        <f t="shared" si="4"/>
        <v>7.8547424070928598</v>
      </c>
    </row>
    <row r="47" spans="1:16" x14ac:dyDescent="0.2">
      <c r="A47" s="1">
        <v>314</v>
      </c>
      <c r="B47" s="3" t="s">
        <v>74</v>
      </c>
      <c r="C47" s="1">
        <v>24.807550633089701</v>
      </c>
      <c r="D47" s="23">
        <f>VLOOKUP(A47,CentroidFlowpath!$C$2:$D$290,2,FALSE)</f>
        <v>34310.079131296698</v>
      </c>
      <c r="E47" s="23">
        <f>VLOOKUP($A47,Longest_FlowPath!$B$2:$T$290,9,FALSE)</f>
        <v>89575.784861344</v>
      </c>
      <c r="F47" s="20">
        <f t="shared" si="0"/>
        <v>0.38302850691630441</v>
      </c>
      <c r="G47" s="26">
        <f>VLOOKUP($A47,Longest_FlowPath!$B$2:$T$290,2,FALSE)</f>
        <v>5.2213433990439999E-3</v>
      </c>
      <c r="H47" s="20">
        <f>VLOOKUP($A47,Longest_FlowPath!$B$2:$T$290,3,FALSE)</f>
        <v>1293.020874</v>
      </c>
      <c r="I47" s="20">
        <f>VLOOKUP($A47,Longest_FlowPath!$B$2:$T$290,3,FALSE)</f>
        <v>1293.020874</v>
      </c>
      <c r="J47" s="26">
        <f>VLOOKUP($A47,Longest_FlowPath!$B$2:$T$290,5,FALSE)</f>
        <v>4.0459504752799998E-3</v>
      </c>
      <c r="K47" s="20">
        <f>VLOOKUP($A47,Longest_FlowPath!$B$2:$T$290,6,FALSE)</f>
        <v>840.98370399999897</v>
      </c>
      <c r="L47" s="20">
        <f>VLOOKUP($A47,Longest_FlowPath!$B$2:$T$290,7,FALSE)</f>
        <v>1112.798096</v>
      </c>
      <c r="M47" s="20">
        <f t="shared" si="1"/>
        <v>27.56869314695232</v>
      </c>
      <c r="N47" s="20">
        <f t="shared" si="2"/>
        <v>21.362618509478398</v>
      </c>
      <c r="O47" s="20">
        <f t="shared" si="3"/>
        <v>16.965110769193938</v>
      </c>
      <c r="P47" s="20">
        <f t="shared" si="4"/>
        <v>6.4981210475940712</v>
      </c>
    </row>
    <row r="48" spans="1:16" x14ac:dyDescent="0.2">
      <c r="A48" s="1">
        <v>344</v>
      </c>
      <c r="B48" s="3" t="s">
        <v>88</v>
      </c>
      <c r="C48" s="1">
        <v>6.6336481733278303</v>
      </c>
      <c r="D48" s="23">
        <f>VLOOKUP(A48,CentroidFlowpath!$C$2:$D$290,2,FALSE)</f>
        <v>18302.194791370599</v>
      </c>
      <c r="E48" s="23">
        <f>VLOOKUP($A48,Longest_FlowPath!$B$2:$T$290,9,FALSE)</f>
        <v>34710.177287578997</v>
      </c>
      <c r="F48" s="20">
        <f t="shared" si="0"/>
        <v>0.52728612244570761</v>
      </c>
      <c r="G48" s="26">
        <f>VLOOKUP($A48,Longest_FlowPath!$B$2:$T$290,2,FALSE)</f>
        <v>5.7081981275529997E-3</v>
      </c>
      <c r="H48" s="20">
        <f>VLOOKUP($A48,Longest_FlowPath!$B$2:$T$290,3,FALSE)</f>
        <v>901.89532499999905</v>
      </c>
      <c r="I48" s="20">
        <f>VLOOKUP($A48,Longest_FlowPath!$B$2:$T$290,3,FALSE)</f>
        <v>901.89532499999905</v>
      </c>
      <c r="J48" s="26">
        <f>VLOOKUP($A48,Longest_FlowPath!$B$2:$T$290,5,FALSE)</f>
        <v>3.3245274926310001E-3</v>
      </c>
      <c r="K48" s="20">
        <f>VLOOKUP($A48,Longest_FlowPath!$B$2:$T$290,6,FALSE)</f>
        <v>707.72265600000003</v>
      </c>
      <c r="L48" s="20">
        <f>VLOOKUP($A48,Longest_FlowPath!$B$2:$T$290,7,FALSE)</f>
        <v>794.26886000000002</v>
      </c>
      <c r="M48" s="20">
        <f t="shared" si="1"/>
        <v>30.139286113479837</v>
      </c>
      <c r="N48" s="20">
        <f t="shared" si="2"/>
        <v>17.553505161091682</v>
      </c>
      <c r="O48" s="20">
        <f t="shared" si="3"/>
        <v>6.573897213556628</v>
      </c>
      <c r="P48" s="20">
        <f t="shared" si="4"/>
        <v>3.4663247710929164</v>
      </c>
    </row>
    <row r="49" spans="1:16" x14ac:dyDescent="0.2">
      <c r="A49" s="1">
        <v>324</v>
      </c>
      <c r="B49" s="3" t="s">
        <v>71</v>
      </c>
      <c r="C49" s="1">
        <v>43.633003130969897</v>
      </c>
      <c r="D49" s="23">
        <f>VLOOKUP(A49,CentroidFlowpath!$C$2:$D$290,2,FALSE)</f>
        <v>63737.410097362103</v>
      </c>
      <c r="E49" s="23">
        <f>VLOOKUP($A49,Longest_FlowPath!$B$2:$T$290,9,FALSE)</f>
        <v>102600.590029169</v>
      </c>
      <c r="F49" s="20">
        <f t="shared" si="0"/>
        <v>0.62121874814990607</v>
      </c>
      <c r="G49" s="26">
        <f>VLOOKUP($A49,Longest_FlowPath!$B$2:$T$290,2,FALSE)</f>
        <v>4.1079666099399998E-3</v>
      </c>
      <c r="H49" s="20">
        <f>VLOOKUP($A49,Longest_FlowPath!$B$2:$T$290,3,FALSE)</f>
        <v>1246.747437</v>
      </c>
      <c r="I49" s="20">
        <f>VLOOKUP($A49,Longest_FlowPath!$B$2:$T$290,3,FALSE)</f>
        <v>1246.747437</v>
      </c>
      <c r="J49" s="26">
        <f>VLOOKUP($A49,Longest_FlowPath!$B$2:$T$290,5,FALSE)</f>
        <v>3.1550393999489998E-3</v>
      </c>
      <c r="K49" s="20">
        <f>VLOOKUP($A49,Longest_FlowPath!$B$2:$T$290,6,FALSE)</f>
        <v>830.78558299999895</v>
      </c>
      <c r="L49" s="20">
        <f>VLOOKUP($A49,Longest_FlowPath!$B$2:$T$290,7,FALSE)</f>
        <v>1073.5672609999899</v>
      </c>
      <c r="M49" s="20">
        <f t="shared" si="1"/>
        <v>21.690063700483197</v>
      </c>
      <c r="N49" s="20">
        <f t="shared" si="2"/>
        <v>16.658608031730719</v>
      </c>
      <c r="O49" s="20">
        <f t="shared" si="3"/>
        <v>19.431929929766856</v>
      </c>
      <c r="P49" s="20">
        <f t="shared" si="4"/>
        <v>12.071479185106458</v>
      </c>
    </row>
    <row r="50" spans="1:16" x14ac:dyDescent="0.2">
      <c r="A50" s="1">
        <v>334</v>
      </c>
      <c r="B50" s="3" t="s">
        <v>73</v>
      </c>
      <c r="C50" s="1">
        <v>33.432683144295702</v>
      </c>
      <c r="D50" s="23">
        <f>VLOOKUP(A50,CentroidFlowpath!$C$2:$D$290,2,FALSE)</f>
        <v>50743.8733858907</v>
      </c>
      <c r="E50" s="23">
        <f>VLOOKUP($A50,Longest_FlowPath!$B$2:$T$290,9,FALSE)</f>
        <v>88345.720398223304</v>
      </c>
      <c r="F50" s="20">
        <f t="shared" si="0"/>
        <v>0.57437839837809723</v>
      </c>
      <c r="G50" s="26">
        <f>VLOOKUP($A50,Longest_FlowPath!$B$2:$T$290,2,FALSE)</f>
        <v>4.4098803455769999E-3</v>
      </c>
      <c r="H50" s="20">
        <f>VLOOKUP($A50,Longest_FlowPath!$B$2:$T$290,3,FALSE)</f>
        <v>1215.059937</v>
      </c>
      <c r="I50" s="20">
        <f>VLOOKUP($A50,Longest_FlowPath!$B$2:$T$290,3,FALSE)</f>
        <v>1215.059937</v>
      </c>
      <c r="J50" s="26">
        <f>VLOOKUP($A50,Longest_FlowPath!$B$2:$T$290,5,FALSE)</f>
        <v>3.4401177249640002E-3</v>
      </c>
      <c r="K50" s="20">
        <f>VLOOKUP($A50,Longest_FlowPath!$B$2:$T$290,6,FALSE)</f>
        <v>825.46588099999894</v>
      </c>
      <c r="L50" s="20">
        <f>VLOOKUP($A50,Longest_FlowPath!$B$2:$T$290,7,FALSE)</f>
        <v>1053.4056399999899</v>
      </c>
      <c r="M50" s="20">
        <f t="shared" si="1"/>
        <v>23.28416822464656</v>
      </c>
      <c r="N50" s="20">
        <f t="shared" si="2"/>
        <v>18.16382158780992</v>
      </c>
      <c r="O50" s="20">
        <f t="shared" si="3"/>
        <v>16.73214401481502</v>
      </c>
      <c r="P50" s="20">
        <f t="shared" si="4"/>
        <v>9.6105820806611177</v>
      </c>
    </row>
    <row r="51" spans="1:16" x14ac:dyDescent="0.2">
      <c r="A51" s="1">
        <v>349</v>
      </c>
      <c r="B51" s="3" t="s">
        <v>75</v>
      </c>
      <c r="C51" s="1">
        <v>40.426334412341397</v>
      </c>
      <c r="D51" s="23">
        <f>VLOOKUP(A51,CentroidFlowpath!$C$2:$D$290,2,FALSE)</f>
        <v>47208.932682577499</v>
      </c>
      <c r="E51" s="23">
        <f>VLOOKUP($A51,Longest_FlowPath!$B$2:$T$290,9,FALSE)</f>
        <v>92623.3684847002</v>
      </c>
      <c r="F51" s="20">
        <f t="shared" si="0"/>
        <v>0.50968706337187042</v>
      </c>
      <c r="G51" s="26">
        <f>VLOOKUP($A51,Longest_FlowPath!$B$2:$T$290,2,FALSE)</f>
        <v>3.0186473950810002E-3</v>
      </c>
      <c r="H51" s="20">
        <f>VLOOKUP($A51,Longest_FlowPath!$B$2:$T$290,3,FALSE)</f>
        <v>990.18811000000005</v>
      </c>
      <c r="I51" s="20">
        <f>VLOOKUP($A51,Longest_FlowPath!$B$2:$T$290,3,FALSE)</f>
        <v>990.18811000000005</v>
      </c>
      <c r="J51" s="26">
        <f>VLOOKUP($A51,Longest_FlowPath!$B$2:$T$290,5,FALSE)</f>
        <v>2.4240456629880001E-3</v>
      </c>
      <c r="K51" s="20">
        <f>VLOOKUP($A51,Longest_FlowPath!$B$2:$T$290,6,FALSE)</f>
        <v>730.07751499999904</v>
      </c>
      <c r="L51" s="20">
        <f>VLOOKUP($A51,Longest_FlowPath!$B$2:$T$290,7,FALSE)</f>
        <v>898.46997099999896</v>
      </c>
      <c r="M51" s="20">
        <f t="shared" si="1"/>
        <v>15.938458246027681</v>
      </c>
      <c r="N51" s="20">
        <f t="shared" si="2"/>
        <v>12.798961100576641</v>
      </c>
      <c r="O51" s="20">
        <f t="shared" si="3"/>
        <v>17.542304637253824</v>
      </c>
      <c r="P51" s="20">
        <f t="shared" si="4"/>
        <v>8.9410857353366477</v>
      </c>
    </row>
    <row r="52" spans="1:16" x14ac:dyDescent="0.2">
      <c r="A52" s="1">
        <v>355</v>
      </c>
      <c r="B52" s="3" t="s">
        <v>76</v>
      </c>
      <c r="C52" s="1">
        <v>26.743783574860299</v>
      </c>
      <c r="D52" s="23">
        <f>VLOOKUP(A52,CentroidFlowpath!$C$2:$D$290,2,FALSE)</f>
        <v>44721.071285776103</v>
      </c>
      <c r="E52" s="23">
        <f>VLOOKUP($A52,Longest_FlowPath!$B$2:$T$290,9,FALSE)</f>
        <v>85417.449368843605</v>
      </c>
      <c r="F52" s="20">
        <f t="shared" si="0"/>
        <v>0.52355896384431622</v>
      </c>
      <c r="G52" s="26">
        <f>VLOOKUP($A52,Longest_FlowPath!$B$2:$T$290,2,FALSE)</f>
        <v>3.5133090746379998E-3</v>
      </c>
      <c r="H52" s="20">
        <f>VLOOKUP($A52,Longest_FlowPath!$B$2:$T$290,3,FALSE)</f>
        <v>1023.172363</v>
      </c>
      <c r="I52" s="20">
        <f>VLOOKUP($A52,Longest_FlowPath!$B$2:$T$290,3,FALSE)</f>
        <v>1023.172363</v>
      </c>
      <c r="J52" s="26">
        <f>VLOOKUP($A52,Longest_FlowPath!$B$2:$T$290,5,FALSE)</f>
        <v>3.2840990930159998E-3</v>
      </c>
      <c r="K52" s="20">
        <f>VLOOKUP($A52,Longest_FlowPath!$B$2:$T$290,6,FALSE)</f>
        <v>735.87652600000001</v>
      </c>
      <c r="L52" s="20">
        <f>VLOOKUP($A52,Longest_FlowPath!$B$2:$T$290,7,FALSE)</f>
        <v>946.26605199999904</v>
      </c>
      <c r="M52" s="20">
        <f t="shared" si="1"/>
        <v>18.55027191408864</v>
      </c>
      <c r="N52" s="20">
        <f t="shared" si="2"/>
        <v>17.340043211124478</v>
      </c>
      <c r="O52" s="20">
        <f t="shared" si="3"/>
        <v>16.177547228947653</v>
      </c>
      <c r="P52" s="20">
        <f t="shared" si="4"/>
        <v>8.4698998647303227</v>
      </c>
    </row>
    <row r="53" spans="1:16" x14ac:dyDescent="0.2">
      <c r="A53" s="1">
        <v>364</v>
      </c>
      <c r="B53" s="3" t="s">
        <v>86</v>
      </c>
      <c r="C53" s="1">
        <v>46.601986318322197</v>
      </c>
      <c r="D53" s="23">
        <f>VLOOKUP(A53,CentroidFlowpath!$C$2:$D$290,2,FALSE)</f>
        <v>55921.757076155001</v>
      </c>
      <c r="E53" s="23">
        <f>VLOOKUP($A53,Longest_FlowPath!$B$2:$T$290,9,FALSE)</f>
        <v>82830.411450795596</v>
      </c>
      <c r="F53" s="20">
        <f t="shared" si="0"/>
        <v>0.67513557033789029</v>
      </c>
      <c r="G53" s="26">
        <f>VLOOKUP($A53,Longest_FlowPath!$B$2:$T$290,2,FALSE)</f>
        <v>5.2343299931280002E-3</v>
      </c>
      <c r="H53" s="20">
        <f>VLOOKUP($A53,Longest_FlowPath!$B$2:$T$290,3,FALSE)</f>
        <v>1163.866211</v>
      </c>
      <c r="I53" s="20">
        <f>VLOOKUP($A53,Longest_FlowPath!$B$2:$T$290,3,FALSE)</f>
        <v>1163.866211</v>
      </c>
      <c r="J53" s="26">
        <f>VLOOKUP($A53,Longest_FlowPath!$B$2:$T$290,5,FALSE)</f>
        <v>3.2034394053160001E-3</v>
      </c>
      <c r="K53" s="20">
        <f>VLOOKUP($A53,Longest_FlowPath!$B$2:$T$290,6,FALSE)</f>
        <v>739.78625499999896</v>
      </c>
      <c r="L53" s="20">
        <f>VLOOKUP($A53,Longest_FlowPath!$B$2:$T$290,7,FALSE)</f>
        <v>938.79290800000001</v>
      </c>
      <c r="M53" s="20">
        <f t="shared" si="1"/>
        <v>27.637262363715841</v>
      </c>
      <c r="N53" s="20">
        <f t="shared" si="2"/>
        <v>16.914160060068482</v>
      </c>
      <c r="O53" s="20">
        <f t="shared" si="3"/>
        <v>15.687577926287045</v>
      </c>
      <c r="P53" s="20">
        <f t="shared" si="4"/>
        <v>10.591241870483902</v>
      </c>
    </row>
    <row r="54" spans="1:16" x14ac:dyDescent="0.2">
      <c r="A54" s="1">
        <v>369</v>
      </c>
      <c r="B54" s="3" t="s">
        <v>85</v>
      </c>
      <c r="C54" s="1">
        <v>24.9145786066548</v>
      </c>
      <c r="D54" s="23">
        <f>VLOOKUP(A54,CentroidFlowpath!$C$2:$D$290,2,FALSE)</f>
        <v>19282.398629511201</v>
      </c>
      <c r="E54" s="23">
        <f>VLOOKUP($A54,Longest_FlowPath!$B$2:$T$290,9,FALSE)</f>
        <v>55925.255869511202</v>
      </c>
      <c r="F54" s="20">
        <f t="shared" si="0"/>
        <v>0.34478874221876193</v>
      </c>
      <c r="G54" s="26">
        <f>VLOOKUP($A54,Longest_FlowPath!$B$2:$T$290,2,FALSE)</f>
        <v>3.6218756418860002E-3</v>
      </c>
      <c r="H54" s="20">
        <f>VLOOKUP($A54,Longest_FlowPath!$B$2:$T$290,3,FALSE)</f>
        <v>972.459473</v>
      </c>
      <c r="I54" s="20">
        <f>VLOOKUP($A54,Longest_FlowPath!$B$2:$T$290,3,FALSE)</f>
        <v>972.459473</v>
      </c>
      <c r="J54" s="26">
        <f>VLOOKUP($A54,Longest_FlowPath!$B$2:$T$290,5,FALSE)</f>
        <v>2.5800471079350002E-3</v>
      </c>
      <c r="K54" s="20">
        <f>VLOOKUP($A54,Longest_FlowPath!$B$2:$T$290,6,FALSE)</f>
        <v>770.64361599999904</v>
      </c>
      <c r="L54" s="20">
        <f>VLOOKUP($A54,Longest_FlowPath!$B$2:$T$290,7,FALSE)</f>
        <v>878.86096199999895</v>
      </c>
      <c r="M54" s="20">
        <f t="shared" si="1"/>
        <v>19.123503389158081</v>
      </c>
      <c r="N54" s="20">
        <f t="shared" si="2"/>
        <v>13.622648729896801</v>
      </c>
      <c r="O54" s="20">
        <f t="shared" si="3"/>
        <v>10.591904520740758</v>
      </c>
      <c r="P54" s="20">
        <f t="shared" si="4"/>
        <v>3.6519694374074243</v>
      </c>
    </row>
    <row r="55" spans="1:16" x14ac:dyDescent="0.2">
      <c r="A55" s="1">
        <v>379</v>
      </c>
      <c r="B55" s="3" t="s">
        <v>84</v>
      </c>
      <c r="C55" s="1">
        <v>11.8592531767026</v>
      </c>
      <c r="D55" s="23">
        <f>VLOOKUP(A55,CentroidFlowpath!$C$2:$D$290,2,FALSE)</f>
        <v>22531.629946866298</v>
      </c>
      <c r="E55" s="23">
        <f>VLOOKUP($A55,Longest_FlowPath!$B$2:$T$290,9,FALSE)</f>
        <v>40583.712835335602</v>
      </c>
      <c r="F55" s="20">
        <f t="shared" si="0"/>
        <v>0.55518897539725254</v>
      </c>
      <c r="G55" s="26">
        <f>VLOOKUP($A55,Longest_FlowPath!$B$2:$T$290,2,FALSE)</f>
        <v>8.4606282917769997E-3</v>
      </c>
      <c r="H55" s="20">
        <f>VLOOKUP($A55,Longest_FlowPath!$B$2:$T$290,3,FALSE)</f>
        <v>1134.5288089999899</v>
      </c>
      <c r="I55" s="20">
        <f>VLOOKUP($A55,Longest_FlowPath!$B$2:$T$290,3,FALSE)</f>
        <v>1134.5288089999899</v>
      </c>
      <c r="J55" s="26">
        <f>VLOOKUP($A55,Longest_FlowPath!$B$2:$T$290,5,FALSE)</f>
        <v>4.9593550861970004E-3</v>
      </c>
      <c r="K55" s="20">
        <f>VLOOKUP($A55,Longest_FlowPath!$B$2:$T$290,6,FALSE)</f>
        <v>800.00866699999904</v>
      </c>
      <c r="L55" s="20">
        <f>VLOOKUP($A55,Longest_FlowPath!$B$2:$T$290,7,FALSE)</f>
        <v>950.96044900000004</v>
      </c>
      <c r="M55" s="20">
        <f t="shared" si="1"/>
        <v>44.672117380582556</v>
      </c>
      <c r="N55" s="20">
        <f t="shared" si="2"/>
        <v>26.185394855120162</v>
      </c>
      <c r="O55" s="20">
        <f t="shared" si="3"/>
        <v>7.686309249116591</v>
      </c>
      <c r="P55" s="20">
        <f t="shared" si="4"/>
        <v>4.2673541566034654</v>
      </c>
    </row>
    <row r="56" spans="1:16" x14ac:dyDescent="0.2">
      <c r="A56" s="1">
        <v>384</v>
      </c>
      <c r="B56" s="3" t="s">
        <v>82</v>
      </c>
      <c r="C56" s="1">
        <v>27.855762307702399</v>
      </c>
      <c r="D56" s="23">
        <f>VLOOKUP(A56,CentroidFlowpath!$C$2:$D$290,2,FALSE)</f>
        <v>30147.644367759101</v>
      </c>
      <c r="E56" s="23">
        <f>VLOOKUP($A56,Longest_FlowPath!$B$2:$T$290,9,FALSE)</f>
        <v>73033.257992702303</v>
      </c>
      <c r="F56" s="20">
        <f t="shared" si="0"/>
        <v>0.41279336560299068</v>
      </c>
      <c r="G56" s="26">
        <f>VLOOKUP($A56,Longest_FlowPath!$B$2:$T$290,2,FALSE)</f>
        <v>3.4302918681929999E-3</v>
      </c>
      <c r="H56" s="20">
        <f>VLOOKUP($A56,Longest_FlowPath!$B$2:$T$290,3,FALSE)</f>
        <v>1050.645996</v>
      </c>
      <c r="I56" s="20">
        <f>VLOOKUP($A56,Longest_FlowPath!$B$2:$T$290,3,FALSE)</f>
        <v>1050.645996</v>
      </c>
      <c r="J56" s="26">
        <f>VLOOKUP($A56,Longest_FlowPath!$B$2:$T$290,5,FALSE)</f>
        <v>2.5218359743960001E-3</v>
      </c>
      <c r="K56" s="20">
        <f>VLOOKUP($A56,Longest_FlowPath!$B$2:$T$290,6,FALSE)</f>
        <v>811.93127400000003</v>
      </c>
      <c r="L56" s="20">
        <f>VLOOKUP($A56,Longest_FlowPath!$B$2:$T$290,7,FALSE)</f>
        <v>950.06469700000002</v>
      </c>
      <c r="M56" s="20">
        <f t="shared" si="1"/>
        <v>18.111941064059039</v>
      </c>
      <c r="N56" s="20">
        <f t="shared" si="2"/>
        <v>13.315293944810881</v>
      </c>
      <c r="O56" s="20">
        <f t="shared" si="3"/>
        <v>13.832056438011801</v>
      </c>
      <c r="P56" s="20">
        <f t="shared" si="4"/>
        <v>5.7097811302574053</v>
      </c>
    </row>
    <row r="57" spans="1:16" x14ac:dyDescent="0.2">
      <c r="A57" s="1">
        <v>386</v>
      </c>
      <c r="B57" s="3" t="s">
        <v>81</v>
      </c>
      <c r="C57" s="1">
        <v>30.875827082834999</v>
      </c>
      <c r="D57" s="23">
        <f>VLOOKUP(A57,CentroidFlowpath!$C$2:$D$290,2,FALSE)</f>
        <v>42233.749900335199</v>
      </c>
      <c r="E57" s="23">
        <f>VLOOKUP($A57,Longest_FlowPath!$B$2:$T$290,9,FALSE)</f>
        <v>80016.850804243702</v>
      </c>
      <c r="F57" s="20">
        <f t="shared" si="0"/>
        <v>0.52781069831975103</v>
      </c>
      <c r="G57" s="26">
        <f>VLOOKUP($A57,Longest_FlowPath!$B$2:$T$290,2,FALSE)</f>
        <v>3.572468337942E-3</v>
      </c>
      <c r="H57" s="20">
        <f>VLOOKUP($A57,Longest_FlowPath!$B$2:$T$290,3,FALSE)</f>
        <v>1173.61438</v>
      </c>
      <c r="I57" s="20">
        <f>VLOOKUP($A57,Longest_FlowPath!$B$2:$T$290,3,FALSE)</f>
        <v>1173.61438</v>
      </c>
      <c r="J57" s="26">
        <f>VLOOKUP($A57,Longest_FlowPath!$B$2:$T$290,5,FALSE)</f>
        <v>2.835870166337E-3</v>
      </c>
      <c r="K57" s="20">
        <f>VLOOKUP($A57,Longest_FlowPath!$B$2:$T$290,6,FALSE)</f>
        <v>900.08233600000005</v>
      </c>
      <c r="L57" s="20">
        <f>VLOOKUP($A57,Longest_FlowPath!$B$2:$T$290,7,FALSE)</f>
        <v>1070.2703859999899</v>
      </c>
      <c r="M57" s="20">
        <f t="shared" si="1"/>
        <v>18.862632824333758</v>
      </c>
      <c r="N57" s="20">
        <f t="shared" si="2"/>
        <v>14.97339447825936</v>
      </c>
      <c r="O57" s="20">
        <f t="shared" si="3"/>
        <v>15.154706591712822</v>
      </c>
      <c r="P57" s="20">
        <f t="shared" si="4"/>
        <v>7.9988162690028783</v>
      </c>
    </row>
    <row r="58" spans="1:16" x14ac:dyDescent="0.2">
      <c r="A58" s="1">
        <v>389</v>
      </c>
      <c r="B58" s="3" t="s">
        <v>83</v>
      </c>
      <c r="C58" s="1">
        <v>40.703634078366498</v>
      </c>
      <c r="D58" s="23">
        <f>VLOOKUP(A58,CentroidFlowpath!$C$2:$D$290,2,FALSE)</f>
        <v>43086.211263668498</v>
      </c>
      <c r="E58" s="23">
        <f>VLOOKUP($A58,Longest_FlowPath!$B$2:$T$290,9,FALSE)</f>
        <v>75194.5127081182</v>
      </c>
      <c r="F58" s="20">
        <f t="shared" si="0"/>
        <v>0.57299674819246216</v>
      </c>
      <c r="G58" s="26">
        <f>VLOOKUP($A58,Longest_FlowPath!$B$2:$T$290,2,FALSE)</f>
        <v>3.1653981178640001E-3</v>
      </c>
      <c r="H58" s="20">
        <f>VLOOKUP($A58,Longest_FlowPath!$B$2:$T$290,3,FALSE)</f>
        <v>1027.987061</v>
      </c>
      <c r="I58" s="20">
        <f>VLOOKUP($A58,Longest_FlowPath!$B$2:$T$290,3,FALSE)</f>
        <v>1027.987061</v>
      </c>
      <c r="J58" s="26">
        <f>VLOOKUP($A58,Longest_FlowPath!$B$2:$T$290,5,FALSE)</f>
        <v>1.8229371319339999E-3</v>
      </c>
      <c r="K58" s="20">
        <f>VLOOKUP($A58,Longest_FlowPath!$B$2:$T$290,6,FALSE)</f>
        <v>794.53594999999905</v>
      </c>
      <c r="L58" s="20">
        <f>VLOOKUP($A58,Longest_FlowPath!$B$2:$T$290,7,FALSE)</f>
        <v>897.34210199999904</v>
      </c>
      <c r="M58" s="20">
        <f t="shared" si="1"/>
        <v>16.713302062321919</v>
      </c>
      <c r="N58" s="20">
        <f t="shared" si="2"/>
        <v>9.6251080566115199</v>
      </c>
      <c r="O58" s="20">
        <f t="shared" si="3"/>
        <v>14.241384982598143</v>
      </c>
      <c r="P58" s="20">
        <f t="shared" si="4"/>
        <v>8.1602672847857001</v>
      </c>
    </row>
    <row r="59" spans="1:16" x14ac:dyDescent="0.2">
      <c r="A59" s="1">
        <v>394</v>
      </c>
      <c r="B59" s="3" t="s">
        <v>80</v>
      </c>
      <c r="C59" s="1">
        <v>41.989359587579003</v>
      </c>
      <c r="D59" s="23">
        <f>VLOOKUP(A59,CentroidFlowpath!$C$2:$D$290,2,FALSE)</f>
        <v>27859.9797928351</v>
      </c>
      <c r="E59" s="23">
        <f>VLOOKUP($A59,Longest_FlowPath!$B$2:$T$290,9,FALSE)</f>
        <v>70479.993260352407</v>
      </c>
      <c r="F59" s="20">
        <f t="shared" si="0"/>
        <v>0.39528919490557562</v>
      </c>
      <c r="G59" s="26">
        <f>VLOOKUP($A59,Longest_FlowPath!$B$2:$T$290,2,FALSE)</f>
        <v>4.320718787175E-3</v>
      </c>
      <c r="H59" s="20">
        <f>VLOOKUP($A59,Longest_FlowPath!$B$2:$T$290,3,FALSE)</f>
        <v>1143.3842770000001</v>
      </c>
      <c r="I59" s="20">
        <f>VLOOKUP($A59,Longest_FlowPath!$B$2:$T$290,3,FALSE)</f>
        <v>1143.3842770000001</v>
      </c>
      <c r="J59" s="26">
        <f>VLOOKUP($A59,Longest_FlowPath!$B$2:$T$290,5,FALSE)</f>
        <v>3.1037626880190002E-3</v>
      </c>
      <c r="K59" s="20">
        <f>VLOOKUP($A59,Longest_FlowPath!$B$2:$T$290,6,FALSE)</f>
        <v>846.11120600000004</v>
      </c>
      <c r="L59" s="20">
        <f>VLOOKUP($A59,Longest_FlowPath!$B$2:$T$290,7,FALSE)</f>
        <v>1010.1760860000001</v>
      </c>
      <c r="M59" s="20">
        <f t="shared" si="1"/>
        <v>22.813395196283999</v>
      </c>
      <c r="N59" s="20">
        <f t="shared" si="2"/>
        <v>16.387866992740321</v>
      </c>
      <c r="O59" s="20">
        <f t="shared" si="3"/>
        <v>13.348483572036441</v>
      </c>
      <c r="P59" s="20">
        <f t="shared" si="4"/>
        <v>5.2765113244005875</v>
      </c>
    </row>
    <row r="60" spans="1:16" x14ac:dyDescent="0.2">
      <c r="A60" s="1">
        <v>404</v>
      </c>
      <c r="B60" s="3" t="s">
        <v>77</v>
      </c>
      <c r="C60" s="1">
        <v>40.301931794155202</v>
      </c>
      <c r="D60" s="23">
        <f>VLOOKUP(A60,CentroidFlowpath!$C$2:$D$290,2,FALSE)</f>
        <v>27122.640088132899</v>
      </c>
      <c r="E60" s="23">
        <f>VLOOKUP($A60,Longest_FlowPath!$B$2:$T$290,9,FALSE)</f>
        <v>67298.912702956994</v>
      </c>
      <c r="F60" s="20">
        <f t="shared" si="0"/>
        <v>0.40301750799223801</v>
      </c>
      <c r="G60" s="26">
        <f>VLOOKUP($A60,Longest_FlowPath!$B$2:$T$290,2,FALSE)</f>
        <v>4.4181687349449999E-3</v>
      </c>
      <c r="H60" s="20">
        <f>VLOOKUP($A60,Longest_FlowPath!$B$2:$T$290,3,FALSE)</f>
        <v>1181.0445560000001</v>
      </c>
      <c r="I60" s="20">
        <f>VLOOKUP($A60,Longest_FlowPath!$B$2:$T$290,3,FALSE)</f>
        <v>1181.0445560000001</v>
      </c>
      <c r="J60" s="26">
        <f>VLOOKUP($A60,Longest_FlowPath!$B$2:$T$290,5,FALSE)</f>
        <v>2.6663646230370001E-3</v>
      </c>
      <c r="K60" s="20">
        <f>VLOOKUP($A60,Longest_FlowPath!$B$2:$T$290,6,FALSE)</f>
        <v>878.10217299999897</v>
      </c>
      <c r="L60" s="20">
        <f>VLOOKUP($A60,Longest_FlowPath!$B$2:$T$290,7,FALSE)</f>
        <v>1012.684753</v>
      </c>
      <c r="M60" s="20">
        <f t="shared" si="1"/>
        <v>23.327930920509601</v>
      </c>
      <c r="N60" s="20">
        <f t="shared" si="2"/>
        <v>14.07840520963536</v>
      </c>
      <c r="O60" s="20">
        <f t="shared" si="3"/>
        <v>12.746006193741854</v>
      </c>
      <c r="P60" s="20">
        <f t="shared" si="4"/>
        <v>5.1368636530554737</v>
      </c>
    </row>
    <row r="61" spans="1:16" x14ac:dyDescent="0.2">
      <c r="A61" s="1">
        <v>409</v>
      </c>
      <c r="B61" s="3" t="s">
        <v>78</v>
      </c>
      <c r="C61" s="1">
        <v>38.589137027522803</v>
      </c>
      <c r="D61" s="23">
        <f>VLOOKUP(A61,CentroidFlowpath!$C$2:$D$290,2,FALSE)</f>
        <v>31346.831465175201</v>
      </c>
      <c r="E61" s="23">
        <f>VLOOKUP($A61,Longest_FlowPath!$B$2:$T$290,9,FALSE)</f>
        <v>76279.588299869196</v>
      </c>
      <c r="F61" s="20">
        <f t="shared" si="0"/>
        <v>0.41094652139370491</v>
      </c>
      <c r="G61" s="26">
        <f>VLOOKUP($A61,Longest_FlowPath!$B$2:$T$290,2,FALSE)</f>
        <v>3.487200231788E-3</v>
      </c>
      <c r="H61" s="20">
        <f>VLOOKUP($A61,Longest_FlowPath!$B$2:$T$290,3,FALSE)</f>
        <v>1191.2944339999899</v>
      </c>
      <c r="I61" s="20">
        <f>VLOOKUP($A61,Longest_FlowPath!$B$2:$T$290,3,FALSE)</f>
        <v>1191.2944339999899</v>
      </c>
      <c r="J61" s="26">
        <f>VLOOKUP($A61,Longest_FlowPath!$B$2:$T$290,5,FALSE)</f>
        <v>2.48247354529E-3</v>
      </c>
      <c r="K61" s="20">
        <f>VLOOKUP($A61,Longest_FlowPath!$B$2:$T$290,6,FALSE)</f>
        <v>931.11554000000001</v>
      </c>
      <c r="L61" s="20">
        <f>VLOOKUP($A61,Longest_FlowPath!$B$2:$T$290,7,FALSE)</f>
        <v>1073.1370850000001</v>
      </c>
      <c r="M61" s="20">
        <f t="shared" si="1"/>
        <v>18.412417223840642</v>
      </c>
      <c r="N61" s="20">
        <f t="shared" si="2"/>
        <v>13.107460319131199</v>
      </c>
      <c r="O61" s="20">
        <f t="shared" si="3"/>
        <v>14.446891723460075</v>
      </c>
      <c r="P61" s="20">
        <f t="shared" si="4"/>
        <v>5.9368998987074244</v>
      </c>
    </row>
    <row r="62" spans="1:16" x14ac:dyDescent="0.2">
      <c r="A62" s="1">
        <v>416</v>
      </c>
      <c r="B62" s="3" t="s">
        <v>79</v>
      </c>
      <c r="C62" s="1">
        <v>30.6162495035686</v>
      </c>
      <c r="D62" s="23">
        <f>VLOOKUP(A62,CentroidFlowpath!$C$2:$D$290,2,FALSE)</f>
        <v>28712.031673050002</v>
      </c>
      <c r="E62" s="23">
        <f>VLOOKUP($A62,Longest_FlowPath!$B$2:$T$290,9,FALSE)</f>
        <v>63386.385529277497</v>
      </c>
      <c r="F62" s="20">
        <f t="shared" si="0"/>
        <v>0.45296843215311938</v>
      </c>
      <c r="G62" s="26">
        <f>VLOOKUP($A62,Longest_FlowPath!$B$2:$T$290,2,FALSE)</f>
        <v>4.0147920073860003E-3</v>
      </c>
      <c r="H62" s="20">
        <f>VLOOKUP($A62,Longest_FlowPath!$B$2:$T$290,3,FALSE)</f>
        <v>1180.115967</v>
      </c>
      <c r="I62" s="20">
        <f>VLOOKUP($A62,Longest_FlowPath!$B$2:$T$290,3,FALSE)</f>
        <v>1180.115967</v>
      </c>
      <c r="J62" s="26">
        <f>VLOOKUP($A62,Longest_FlowPath!$B$2:$T$290,5,FALSE)</f>
        <v>2.749794926433E-3</v>
      </c>
      <c r="K62" s="20">
        <f>VLOOKUP($A62,Longest_FlowPath!$B$2:$T$290,6,FALSE)</f>
        <v>939.09283400000004</v>
      </c>
      <c r="L62" s="20">
        <f>VLOOKUP($A62,Longest_FlowPath!$B$2:$T$290,7,FALSE)</f>
        <v>1069.817505</v>
      </c>
      <c r="M62" s="20">
        <f t="shared" si="1"/>
        <v>21.198101798998081</v>
      </c>
      <c r="N62" s="20">
        <f t="shared" si="2"/>
        <v>14.51891721156624</v>
      </c>
      <c r="O62" s="20">
        <f t="shared" si="3"/>
        <v>12.004997259332859</v>
      </c>
      <c r="P62" s="20">
        <f t="shared" si="4"/>
        <v>5.4378847865625</v>
      </c>
    </row>
    <row r="63" spans="1:16" x14ac:dyDescent="0.2">
      <c r="A63" s="1">
        <v>421</v>
      </c>
      <c r="B63" s="3" t="s">
        <v>89</v>
      </c>
      <c r="C63" s="1">
        <v>28.287349035666001</v>
      </c>
      <c r="D63" s="23">
        <f>VLOOKUP(A63,CentroidFlowpath!$C$2:$D$290,2,FALSE)</f>
        <v>23549.056870458899</v>
      </c>
      <c r="E63" s="23">
        <f>VLOOKUP($A63,Longest_FlowPath!$B$2:$T$290,9,FALSE)</f>
        <v>52782.043759075597</v>
      </c>
      <c r="F63" s="20">
        <f t="shared" si="0"/>
        <v>0.44615659404832653</v>
      </c>
      <c r="G63" s="26">
        <f>VLOOKUP($A63,Longest_FlowPath!$B$2:$T$290,2,FALSE)</f>
        <v>7.6786341932870003E-3</v>
      </c>
      <c r="H63" s="20">
        <f>VLOOKUP($A63,Longest_FlowPath!$B$2:$T$290,3,FALSE)</f>
        <v>1096.93103</v>
      </c>
      <c r="I63" s="20">
        <f>VLOOKUP($A63,Longest_FlowPath!$B$2:$T$290,3,FALSE)</f>
        <v>1096.93103</v>
      </c>
      <c r="J63" s="26">
        <f>VLOOKUP($A63,Longest_FlowPath!$B$2:$T$290,5,FALSE)</f>
        <v>6.3088419523869999E-3</v>
      </c>
      <c r="K63" s="20">
        <f>VLOOKUP($A63,Longest_FlowPath!$B$2:$T$290,6,FALSE)</f>
        <v>709.96405000000004</v>
      </c>
      <c r="L63" s="20">
        <f>VLOOKUP($A63,Longest_FlowPath!$B$2:$T$290,7,FALSE)</f>
        <v>959.70922900000005</v>
      </c>
      <c r="M63" s="20">
        <f t="shared" si="1"/>
        <v>40.543188540555363</v>
      </c>
      <c r="N63" s="20">
        <f t="shared" si="2"/>
        <v>33.310685508603356</v>
      </c>
      <c r="O63" s="20">
        <f t="shared" si="3"/>
        <v>9.9965991967946213</v>
      </c>
      <c r="P63" s="20">
        <f t="shared" si="4"/>
        <v>4.4600486497081251</v>
      </c>
    </row>
    <row r="64" spans="1:16" x14ac:dyDescent="0.2">
      <c r="A64" s="1">
        <v>440</v>
      </c>
      <c r="B64" s="3" t="s">
        <v>94</v>
      </c>
      <c r="C64" s="1">
        <v>24.799558268601501</v>
      </c>
      <c r="D64" s="23">
        <f>VLOOKUP(A64,CentroidFlowpath!$C$2:$D$290,2,FALSE)</f>
        <v>22664.428825796302</v>
      </c>
      <c r="E64" s="23">
        <f>VLOOKUP($A64,Longest_FlowPath!$B$2:$T$290,9,FALSE)</f>
        <v>53479.213500047597</v>
      </c>
      <c r="F64" s="20">
        <f t="shared" si="0"/>
        <v>0.42379884337259616</v>
      </c>
      <c r="G64" s="26">
        <f>VLOOKUP($A64,Longest_FlowPath!$B$2:$T$290,2,FALSE)</f>
        <v>5.940206132607E-3</v>
      </c>
      <c r="H64" s="20">
        <f>VLOOKUP($A64,Longest_FlowPath!$B$2:$T$290,3,FALSE)</f>
        <v>1027.5307620000001</v>
      </c>
      <c r="I64" s="20">
        <f>VLOOKUP($A64,Longest_FlowPath!$B$2:$T$290,3,FALSE)</f>
        <v>1027.5307620000001</v>
      </c>
      <c r="J64" s="26">
        <f>VLOOKUP($A64,Longest_FlowPath!$B$2:$T$290,5,FALSE)</f>
        <v>4.4484996274879998E-3</v>
      </c>
      <c r="K64" s="20">
        <f>VLOOKUP($A64,Longest_FlowPath!$B$2:$T$290,6,FALSE)</f>
        <v>720.08612100000005</v>
      </c>
      <c r="L64" s="20">
        <f>VLOOKUP($A64,Longest_FlowPath!$B$2:$T$290,7,FALSE)</f>
        <v>898.51281700000004</v>
      </c>
      <c r="M64" s="20">
        <f t="shared" si="1"/>
        <v>31.364288380164961</v>
      </c>
      <c r="N64" s="20">
        <f t="shared" si="2"/>
        <v>23.488078033136638</v>
      </c>
      <c r="O64" s="20">
        <f t="shared" si="3"/>
        <v>10.12863892046356</v>
      </c>
      <c r="P64" s="20">
        <f t="shared" si="4"/>
        <v>4.2925054594311174</v>
      </c>
    </row>
    <row r="65" spans="1:16" x14ac:dyDescent="0.2">
      <c r="A65" s="1">
        <v>442</v>
      </c>
      <c r="B65" s="3" t="s">
        <v>93</v>
      </c>
      <c r="C65" s="1">
        <v>28.167463826634499</v>
      </c>
      <c r="D65" s="23">
        <f>VLOOKUP(A65,CentroidFlowpath!$C$2:$D$290,2,FALSE)</f>
        <v>38226.702672737498</v>
      </c>
      <c r="E65" s="23">
        <f>VLOOKUP($A65,Longest_FlowPath!$B$2:$T$290,9,FALSE)</f>
        <v>51533.392436243499</v>
      </c>
      <c r="F65" s="20">
        <f t="shared" si="0"/>
        <v>0.741785100214994</v>
      </c>
      <c r="G65" s="26">
        <f>VLOOKUP($A65,Longest_FlowPath!$B$2:$T$290,2,FALSE)</f>
        <v>8.8193571685060007E-3</v>
      </c>
      <c r="H65" s="20">
        <f>VLOOKUP($A65,Longest_FlowPath!$B$2:$T$290,3,FALSE)</f>
        <v>1220.7545170000001</v>
      </c>
      <c r="I65" s="20">
        <f>VLOOKUP($A65,Longest_FlowPath!$B$2:$T$290,3,FALSE)</f>
        <v>1220.7545170000001</v>
      </c>
      <c r="J65" s="26">
        <f>VLOOKUP($A65,Longest_FlowPath!$B$2:$T$290,5,FALSE)</f>
        <v>6.8666761867939999E-3</v>
      </c>
      <c r="K65" s="20">
        <f>VLOOKUP($A65,Longest_FlowPath!$B$2:$T$290,6,FALSE)</f>
        <v>786.542236</v>
      </c>
      <c r="L65" s="20">
        <f>VLOOKUP($A65,Longest_FlowPath!$B$2:$T$290,7,FALSE)</f>
        <v>1051.9395750000001</v>
      </c>
      <c r="M65" s="20">
        <f t="shared" si="1"/>
        <v>46.566205849711686</v>
      </c>
      <c r="N65" s="20">
        <f t="shared" si="2"/>
        <v>36.256050266272318</v>
      </c>
      <c r="O65" s="20">
        <f t="shared" si="3"/>
        <v>9.7601122038339962</v>
      </c>
      <c r="P65" s="20">
        <f t="shared" si="4"/>
        <v>7.2399058092305868</v>
      </c>
    </row>
    <row r="66" spans="1:16" x14ac:dyDescent="0.2">
      <c r="A66" s="1">
        <v>445</v>
      </c>
      <c r="B66" s="3" t="s">
        <v>95</v>
      </c>
      <c r="C66" s="1">
        <v>21.943162894621899</v>
      </c>
      <c r="D66" s="23">
        <f>VLOOKUP(A66,CentroidFlowpath!$C$2:$D$290,2,FALSE)</f>
        <v>17310.397595876399</v>
      </c>
      <c r="E66" s="23">
        <f>VLOOKUP($A66,Longest_FlowPath!$B$2:$T$290,9,FALSE)</f>
        <v>45769.9736697853</v>
      </c>
      <c r="F66" s="20">
        <f t="shared" si="0"/>
        <v>0.37820422884148885</v>
      </c>
      <c r="G66" s="26">
        <f>VLOOKUP($A66,Longest_FlowPath!$B$2:$T$290,2,FALSE)</f>
        <v>2.8656015829560001E-3</v>
      </c>
      <c r="H66" s="20">
        <f>VLOOKUP($A66,Longest_FlowPath!$B$2:$T$290,3,FALSE)</f>
        <v>811.27002000000005</v>
      </c>
      <c r="I66" s="20">
        <f>VLOOKUP($A66,Longest_FlowPath!$B$2:$T$290,3,FALSE)</f>
        <v>811.27002000000005</v>
      </c>
      <c r="J66" s="26">
        <f>VLOOKUP($A66,Longest_FlowPath!$B$2:$T$290,5,FALSE)</f>
        <v>8.6921829917800003E-4</v>
      </c>
      <c r="K66" s="20">
        <f>VLOOKUP($A66,Longest_FlowPath!$B$2:$T$290,6,FALSE)</f>
        <v>680.11340299999904</v>
      </c>
      <c r="L66" s="20">
        <f>VLOOKUP($A66,Longest_FlowPath!$B$2:$T$290,7,FALSE)</f>
        <v>709.95147699999904</v>
      </c>
      <c r="M66" s="20">
        <f t="shared" si="1"/>
        <v>15.13037635800768</v>
      </c>
      <c r="N66" s="20">
        <f t="shared" si="2"/>
        <v>4.5894726196598405</v>
      </c>
      <c r="O66" s="20">
        <f t="shared" si="3"/>
        <v>8.6685556192775195</v>
      </c>
      <c r="P66" s="20">
        <f t="shared" si="4"/>
        <v>3.2784843931584087</v>
      </c>
    </row>
    <row r="67" spans="1:16" x14ac:dyDescent="0.2">
      <c r="A67" s="1">
        <v>460</v>
      </c>
      <c r="B67" s="3" t="s">
        <v>92</v>
      </c>
      <c r="C67" s="1">
        <v>7.7348545852909103</v>
      </c>
      <c r="D67" s="23">
        <f>VLOOKUP(A67,CentroidFlowpath!$C$2:$D$290,2,FALSE)</f>
        <v>13362.296234298799</v>
      </c>
      <c r="E67" s="23">
        <f>VLOOKUP($A67,Longest_FlowPath!$B$2:$T$290,9,FALSE)</f>
        <v>32007.828366303798</v>
      </c>
      <c r="F67" s="20">
        <f t="shared" ref="F67:F130" si="5">D67/E67</f>
        <v>0.41746962903506257</v>
      </c>
      <c r="G67" s="26">
        <f>VLOOKUP($A67,Longest_FlowPath!$B$2:$T$290,2,FALSE)</f>
        <v>6.198922955013E-3</v>
      </c>
      <c r="H67" s="20">
        <f>VLOOKUP($A67,Longest_FlowPath!$B$2:$T$290,3,FALSE)</f>
        <v>899.69635000000005</v>
      </c>
      <c r="I67" s="20">
        <f>VLOOKUP($A67,Longest_FlowPath!$B$2:$T$290,3,FALSE)</f>
        <v>899.69635000000005</v>
      </c>
      <c r="J67" s="26">
        <f>VLOOKUP($A67,Longest_FlowPath!$B$2:$T$290,5,FALSE)</f>
        <v>3.7450809000480001E-3</v>
      </c>
      <c r="K67" s="20">
        <f>VLOOKUP($A67,Longest_FlowPath!$B$2:$T$290,6,FALSE)</f>
        <v>710.233521</v>
      </c>
      <c r="L67" s="20">
        <f>VLOOKUP($A67,Longest_FlowPath!$B$2:$T$290,7,FALSE)</f>
        <v>800.13745100000006</v>
      </c>
      <c r="M67" s="20">
        <f t="shared" ref="M67:M130" si="6">G67*5280</f>
        <v>32.730313202468643</v>
      </c>
      <c r="N67" s="20">
        <f t="shared" ref="N67:N130" si="7">J67*5280</f>
        <v>19.774027152253442</v>
      </c>
      <c r="O67" s="20">
        <f t="shared" ref="O67:O130" si="8">E67/5280</f>
        <v>6.062088705739356</v>
      </c>
      <c r="P67" s="20">
        <f t="shared" ref="P67:P130" si="9">D67/5280</f>
        <v>2.5307379231626514</v>
      </c>
    </row>
    <row r="68" spans="1:16" x14ac:dyDescent="0.2">
      <c r="A68" s="1">
        <v>462</v>
      </c>
      <c r="B68" s="3" t="s">
        <v>90</v>
      </c>
      <c r="C68" s="1">
        <v>23.217421013353899</v>
      </c>
      <c r="D68" s="23">
        <f>VLOOKUP(A68,CentroidFlowpath!$C$2:$D$290,2,FALSE)</f>
        <v>37602.377839793699</v>
      </c>
      <c r="E68" s="23">
        <f>VLOOKUP($A68,Longest_FlowPath!$B$2:$T$290,9,FALSE)</f>
        <v>69419.501891531094</v>
      </c>
      <c r="F68" s="20">
        <f t="shared" si="5"/>
        <v>0.54166879356967901</v>
      </c>
      <c r="G68" s="26">
        <f>VLOOKUP($A68,Longest_FlowPath!$B$2:$T$290,2,FALSE)</f>
        <v>5.2666499332030001E-3</v>
      </c>
      <c r="H68" s="20">
        <f>VLOOKUP($A68,Longest_FlowPath!$B$2:$T$290,3,FALSE)</f>
        <v>1089.580322</v>
      </c>
      <c r="I68" s="20">
        <f>VLOOKUP($A68,Longest_FlowPath!$B$2:$T$290,3,FALSE)</f>
        <v>1089.580322</v>
      </c>
      <c r="J68" s="26">
        <f>VLOOKUP($A68,Longest_FlowPath!$B$2:$T$290,5,FALSE)</f>
        <v>3.6295188691170001E-3</v>
      </c>
      <c r="K68" s="20">
        <f>VLOOKUP($A68,Longest_FlowPath!$B$2:$T$290,6,FALSE)</f>
        <v>734.71612500000003</v>
      </c>
      <c r="L68" s="20">
        <f>VLOOKUP($A68,Longest_FlowPath!$B$2:$T$290,7,FALSE)</f>
        <v>923.68566899999905</v>
      </c>
      <c r="M68" s="20">
        <f t="shared" si="6"/>
        <v>27.80791164731184</v>
      </c>
      <c r="N68" s="20">
        <f t="shared" si="7"/>
        <v>19.163859628937761</v>
      </c>
      <c r="O68" s="20">
        <f t="shared" si="8"/>
        <v>13.1476329340021</v>
      </c>
      <c r="P68" s="20">
        <f t="shared" si="9"/>
        <v>7.1216624696578972</v>
      </c>
    </row>
    <row r="69" spans="1:16" x14ac:dyDescent="0.2">
      <c r="A69" s="1">
        <v>466</v>
      </c>
      <c r="B69" s="3" t="s">
        <v>91</v>
      </c>
      <c r="C69" s="1">
        <v>22.7576873083013</v>
      </c>
      <c r="D69" s="23">
        <f>VLOOKUP(A69,CentroidFlowpath!$C$2:$D$290,2,FALSE)</f>
        <v>48633.216240335598</v>
      </c>
      <c r="E69" s="23">
        <f>VLOOKUP($A69,Longest_FlowPath!$B$2:$T$290,9,FALSE)</f>
        <v>79430.396946811103</v>
      </c>
      <c r="F69" s="20">
        <f t="shared" si="5"/>
        <v>0.61227462167791769</v>
      </c>
      <c r="G69" s="26">
        <f>VLOOKUP($A69,Longest_FlowPath!$B$2:$T$290,2,FALSE)</f>
        <v>5.324977644053E-3</v>
      </c>
      <c r="H69" s="20">
        <f>VLOOKUP($A69,Longest_FlowPath!$B$2:$T$290,3,FALSE)</f>
        <v>1146.9167480000001</v>
      </c>
      <c r="I69" s="20">
        <f>VLOOKUP($A69,Longest_FlowPath!$B$2:$T$290,3,FALSE)</f>
        <v>1146.9167480000001</v>
      </c>
      <c r="J69" s="26">
        <f>VLOOKUP($A69,Longest_FlowPath!$B$2:$T$290,5,FALSE)</f>
        <v>3.5012811722390002E-3</v>
      </c>
      <c r="K69" s="20">
        <f>VLOOKUP($A69,Longest_FlowPath!$B$2:$T$290,6,FALSE)</f>
        <v>740.28247099999896</v>
      </c>
      <c r="L69" s="20">
        <f>VLOOKUP($A69,Longest_FlowPath!$B$2:$T$290,7,FALSE)</f>
        <v>948.86358600000005</v>
      </c>
      <c r="M69" s="20">
        <f t="shared" si="6"/>
        <v>28.11588196059984</v>
      </c>
      <c r="N69" s="20">
        <f t="shared" si="7"/>
        <v>18.48676458942192</v>
      </c>
      <c r="O69" s="20">
        <f t="shared" si="8"/>
        <v>15.043635785380891</v>
      </c>
      <c r="P69" s="20">
        <f t="shared" si="9"/>
        <v>9.210836409154469</v>
      </c>
    </row>
    <row r="70" spans="1:16" x14ac:dyDescent="0.2">
      <c r="A70" s="1">
        <v>471</v>
      </c>
      <c r="B70" s="3" t="s">
        <v>96</v>
      </c>
      <c r="C70" s="1">
        <v>30.4001086673373</v>
      </c>
      <c r="D70" s="23">
        <f>VLOOKUP(A70,CentroidFlowpath!$C$2:$D$290,2,FALSE)</f>
        <v>32509.722574144002</v>
      </c>
      <c r="E70" s="23">
        <f>VLOOKUP($A70,Longest_FlowPath!$B$2:$T$290,9,FALSE)</f>
        <v>65019.4454771655</v>
      </c>
      <c r="F70" s="20">
        <f t="shared" si="5"/>
        <v>0.49999999747092971</v>
      </c>
      <c r="G70" s="26">
        <f>VLOOKUP($A70,Longest_FlowPath!$B$2:$T$290,2,FALSE)</f>
        <v>6.3668302607319998E-3</v>
      </c>
      <c r="H70" s="20">
        <f>VLOOKUP($A70,Longest_FlowPath!$B$2:$T$290,3,FALSE)</f>
        <v>1075.911865</v>
      </c>
      <c r="I70" s="20">
        <f>VLOOKUP($A70,Longest_FlowPath!$B$2:$T$290,3,FALSE)</f>
        <v>1075.911865</v>
      </c>
      <c r="J70" s="26">
        <f>VLOOKUP($A70,Longest_FlowPath!$B$2:$T$290,5,FALSE)</f>
        <v>4.8769501955330001E-3</v>
      </c>
      <c r="K70" s="20">
        <f>VLOOKUP($A70,Longest_FlowPath!$B$2:$T$290,6,FALSE)</f>
        <v>667.06542999999897</v>
      </c>
      <c r="L70" s="20">
        <f>VLOOKUP($A70,Longest_FlowPath!$B$2:$T$290,7,FALSE)</f>
        <v>904.887878</v>
      </c>
      <c r="M70" s="20">
        <f t="shared" si="6"/>
        <v>33.616863776664957</v>
      </c>
      <c r="N70" s="20">
        <f t="shared" si="7"/>
        <v>25.750297032414242</v>
      </c>
      <c r="O70" s="20">
        <f t="shared" si="8"/>
        <v>12.314288916129829</v>
      </c>
      <c r="P70" s="20">
        <f t="shared" si="9"/>
        <v>6.1571444269212128</v>
      </c>
    </row>
    <row r="71" spans="1:16" x14ac:dyDescent="0.2">
      <c r="A71" s="1">
        <v>476</v>
      </c>
      <c r="B71" s="3" t="s">
        <v>97</v>
      </c>
      <c r="C71" s="1">
        <v>41.103946507163897</v>
      </c>
      <c r="D71" s="23">
        <f>VLOOKUP(A71,CentroidFlowpath!$C$2:$D$290,2,FALSE)</f>
        <v>36873.233827357202</v>
      </c>
      <c r="E71" s="23">
        <f>VLOOKUP($A71,Longest_FlowPath!$B$2:$T$290,9,FALSE)</f>
        <v>77464.190804970494</v>
      </c>
      <c r="F71" s="20">
        <f t="shared" si="5"/>
        <v>0.47600360171826939</v>
      </c>
      <c r="G71" s="26">
        <f>VLOOKUP($A71,Longest_FlowPath!$B$2:$T$290,2,FALSE)</f>
        <v>4.6794137424429998E-3</v>
      </c>
      <c r="H71" s="20">
        <f>VLOOKUP($A71,Longest_FlowPath!$B$2:$T$290,3,FALSE)</f>
        <v>1011.693298</v>
      </c>
      <c r="I71" s="20">
        <f>VLOOKUP($A71,Longest_FlowPath!$B$2:$T$290,3,FALSE)</f>
        <v>1011.693298</v>
      </c>
      <c r="J71" s="26">
        <f>VLOOKUP($A71,Longest_FlowPath!$B$2:$T$290,5,FALSE)</f>
        <v>2.7573938587670001E-3</v>
      </c>
      <c r="K71" s="20">
        <f>VLOOKUP($A71,Longest_FlowPath!$B$2:$T$290,6,FALSE)</f>
        <v>649.668091</v>
      </c>
      <c r="L71" s="20">
        <f>VLOOKUP($A71,Longest_FlowPath!$B$2:$T$290,7,FALSE)</f>
        <v>809.86755400000004</v>
      </c>
      <c r="M71" s="20">
        <f t="shared" si="6"/>
        <v>24.70730456009904</v>
      </c>
      <c r="N71" s="20">
        <f t="shared" si="7"/>
        <v>14.559039574289761</v>
      </c>
      <c r="O71" s="20">
        <f t="shared" si="8"/>
        <v>14.671248258517139</v>
      </c>
      <c r="P71" s="20">
        <f t="shared" si="9"/>
        <v>6.9835670127570459</v>
      </c>
    </row>
    <row r="72" spans="1:16" x14ac:dyDescent="0.2">
      <c r="A72" s="1">
        <v>526</v>
      </c>
      <c r="B72" s="3" t="s">
        <v>121</v>
      </c>
      <c r="C72" s="1">
        <v>27.926998481438599</v>
      </c>
      <c r="D72" s="23">
        <f>VLOOKUP(A72,CentroidFlowpath!$C$2:$D$290,2,FALSE)</f>
        <v>44174.682653175303</v>
      </c>
      <c r="E72" s="23">
        <f>VLOOKUP($A72,Longest_FlowPath!$B$2:$T$290,9,FALSE)</f>
        <v>83526.882712531995</v>
      </c>
      <c r="F72" s="20">
        <f t="shared" si="5"/>
        <v>0.5288678473157904</v>
      </c>
      <c r="G72" s="26">
        <f>VLOOKUP($A72,Longest_FlowPath!$B$2:$T$290,2,FALSE)</f>
        <v>4.9012957350390001E-3</v>
      </c>
      <c r="H72" s="20">
        <f>VLOOKUP($A72,Longest_FlowPath!$B$2:$T$290,3,FALSE)</f>
        <v>924.48449700000003</v>
      </c>
      <c r="I72" s="20">
        <f>VLOOKUP($A72,Longest_FlowPath!$B$2:$T$290,3,FALSE)</f>
        <v>924.48449700000003</v>
      </c>
      <c r="J72" s="26">
        <f>VLOOKUP($A72,Longest_FlowPath!$B$2:$T$290,5,FALSE)</f>
        <v>3.4077229440759998E-3</v>
      </c>
      <c r="K72" s="20">
        <f>VLOOKUP($A72,Longest_FlowPath!$B$2:$T$290,6,FALSE)</f>
        <v>514.55950900000005</v>
      </c>
      <c r="L72" s="20">
        <f>VLOOKUP($A72,Longest_FlowPath!$B$2:$T$290,7,FALSE)</f>
        <v>728.03686500000003</v>
      </c>
      <c r="M72" s="20">
        <f t="shared" si="6"/>
        <v>25.878841481005921</v>
      </c>
      <c r="N72" s="20">
        <f t="shared" si="7"/>
        <v>17.992777144721281</v>
      </c>
      <c r="O72" s="20">
        <f t="shared" si="8"/>
        <v>15.819485362221968</v>
      </c>
      <c r="P72" s="20">
        <f t="shared" si="9"/>
        <v>8.3664171691619895</v>
      </c>
    </row>
    <row r="73" spans="1:16" x14ac:dyDescent="0.2">
      <c r="A73" s="1">
        <v>487</v>
      </c>
      <c r="B73" s="3" t="s">
        <v>98</v>
      </c>
      <c r="C73" s="1">
        <v>36.128884107214198</v>
      </c>
      <c r="D73" s="23">
        <f>VLOOKUP(A73,CentroidFlowpath!$C$2:$D$290,2,FALSE)</f>
        <v>21955.466140680899</v>
      </c>
      <c r="E73" s="23">
        <f>VLOOKUP($A73,Longest_FlowPath!$B$2:$T$290,9,FALSE)</f>
        <v>56377.8126725517</v>
      </c>
      <c r="F73" s="20">
        <f t="shared" si="5"/>
        <v>0.38943451510260907</v>
      </c>
      <c r="G73" s="26">
        <f>VLOOKUP($A73,Longest_FlowPath!$B$2:$T$290,2,FALSE)</f>
        <v>3.748155435319E-3</v>
      </c>
      <c r="H73" s="20">
        <f>VLOOKUP($A73,Longest_FlowPath!$B$2:$T$290,3,FALSE)</f>
        <v>860.50238000000002</v>
      </c>
      <c r="I73" s="20">
        <f>VLOOKUP($A73,Longest_FlowPath!$B$2:$T$290,3,FALSE)</f>
        <v>860.50238000000002</v>
      </c>
      <c r="J73" s="26">
        <f>VLOOKUP($A73,Longest_FlowPath!$B$2:$T$290,5,FALSE)</f>
        <v>1.1509164023480001E-3</v>
      </c>
      <c r="K73" s="20">
        <f>VLOOKUP($A73,Longest_FlowPath!$B$2:$T$290,6,FALSE)</f>
        <v>649.18957499999897</v>
      </c>
      <c r="L73" s="20">
        <f>VLOOKUP($A73,Longest_FlowPath!$B$2:$T$290,7,FALSE)</f>
        <v>697.85418700000002</v>
      </c>
      <c r="M73" s="20">
        <f t="shared" si="6"/>
        <v>19.790260698484321</v>
      </c>
      <c r="N73" s="20">
        <f t="shared" si="7"/>
        <v>6.0768386043974401</v>
      </c>
      <c r="O73" s="20">
        <f t="shared" si="8"/>
        <v>10.677616036468125</v>
      </c>
      <c r="P73" s="20">
        <f t="shared" si="9"/>
        <v>4.1582322236138065</v>
      </c>
    </row>
    <row r="74" spans="1:16" x14ac:dyDescent="0.2">
      <c r="A74" s="1">
        <v>491</v>
      </c>
      <c r="B74" s="3" t="s">
        <v>99</v>
      </c>
      <c r="C74" s="1">
        <v>18.265293182389399</v>
      </c>
      <c r="D74" s="23">
        <f>VLOOKUP(A74,CentroidFlowpath!$C$2:$D$290,2,FALSE)</f>
        <v>24152.398540376002</v>
      </c>
      <c r="E74" s="23">
        <f>VLOOKUP($A74,Longest_FlowPath!$B$2:$T$290,9,FALSE)</f>
        <v>45900.974307141099</v>
      </c>
      <c r="F74" s="20">
        <f t="shared" si="5"/>
        <v>0.52618487744427822</v>
      </c>
      <c r="G74" s="26">
        <f>VLOOKUP($A74,Longest_FlowPath!$B$2:$T$290,2,FALSE)</f>
        <v>4.8477347236919998E-3</v>
      </c>
      <c r="H74" s="20">
        <f>VLOOKUP($A74,Longest_FlowPath!$B$2:$T$290,3,FALSE)</f>
        <v>871.70532200000002</v>
      </c>
      <c r="I74" s="20">
        <f>VLOOKUP($A74,Longest_FlowPath!$B$2:$T$290,3,FALSE)</f>
        <v>871.70532200000002</v>
      </c>
      <c r="J74" s="26">
        <f>VLOOKUP($A74,Longest_FlowPath!$B$2:$T$290,5,FALSE)</f>
        <v>4.8215083450250003E-3</v>
      </c>
      <c r="K74" s="20">
        <f>VLOOKUP($A74,Longest_FlowPath!$B$2:$T$290,6,FALSE)</f>
        <v>649.15478499999904</v>
      </c>
      <c r="L74" s="20">
        <f>VLOOKUP($A74,Longest_FlowPath!$B$2:$T$290,7,FALSE)</f>
        <v>815.138733</v>
      </c>
      <c r="M74" s="20">
        <f t="shared" si="6"/>
        <v>25.596039341093761</v>
      </c>
      <c r="N74" s="20">
        <f t="shared" si="7"/>
        <v>25.457564061732</v>
      </c>
      <c r="O74" s="20">
        <f t="shared" si="8"/>
        <v>8.6933663460494515</v>
      </c>
      <c r="P74" s="20">
        <f t="shared" si="9"/>
        <v>4.5743179053742429</v>
      </c>
    </row>
    <row r="75" spans="1:16" x14ac:dyDescent="0.2">
      <c r="A75" s="1">
        <v>506</v>
      </c>
      <c r="B75" s="3" t="s">
        <v>104</v>
      </c>
      <c r="C75" s="1">
        <v>26.439379376301702</v>
      </c>
      <c r="D75" s="23">
        <f>VLOOKUP(A75,CentroidFlowpath!$C$2:$D$290,2,FALSE)</f>
        <v>45402.451359545899</v>
      </c>
      <c r="E75" s="23">
        <f>VLOOKUP($A75,Longest_FlowPath!$B$2:$T$290,9,FALSE)</f>
        <v>85093.592647303594</v>
      </c>
      <c r="F75" s="20">
        <f t="shared" si="5"/>
        <v>0.53355899013137498</v>
      </c>
      <c r="G75" s="26">
        <f>VLOOKUP($A75,Longest_FlowPath!$B$2:$T$290,2,FALSE)</f>
        <v>6.8992715283900004E-3</v>
      </c>
      <c r="H75" s="20">
        <f>VLOOKUP($A75,Longest_FlowPath!$B$2:$T$290,3,FALSE)</f>
        <v>1237.764404</v>
      </c>
      <c r="I75" s="20">
        <f>VLOOKUP($A75,Longest_FlowPath!$B$2:$T$290,3,FALSE)</f>
        <v>1237.764404</v>
      </c>
      <c r="J75" s="26">
        <f>VLOOKUP($A75,Longest_FlowPath!$B$2:$T$290,5,FALSE)</f>
        <v>5.1663128051889998E-3</v>
      </c>
      <c r="K75" s="20">
        <f>VLOOKUP($A75,Longest_FlowPath!$B$2:$T$290,6,FALSE)</f>
        <v>670.209656</v>
      </c>
      <c r="L75" s="20">
        <f>VLOOKUP($A75,Longest_FlowPath!$B$2:$T$290,7,FALSE)</f>
        <v>999.92474400000003</v>
      </c>
      <c r="M75" s="20">
        <f t="shared" si="6"/>
        <v>36.428153669899203</v>
      </c>
      <c r="N75" s="20">
        <f t="shared" si="7"/>
        <v>27.278131611397921</v>
      </c>
      <c r="O75" s="20">
        <f t="shared" si="8"/>
        <v>16.116210728655982</v>
      </c>
      <c r="P75" s="20">
        <f t="shared" si="9"/>
        <v>8.5989491211261164</v>
      </c>
    </row>
    <row r="76" spans="1:16" x14ac:dyDescent="0.2">
      <c r="A76" s="1">
        <v>520</v>
      </c>
      <c r="B76" s="3" t="s">
        <v>103</v>
      </c>
      <c r="C76" s="1">
        <v>42.466815465104297</v>
      </c>
      <c r="D76" s="23">
        <f>VLOOKUP(A76,CentroidFlowpath!$C$2:$D$290,2,FALSE)</f>
        <v>22553.711782269998</v>
      </c>
      <c r="E76" s="23">
        <f>VLOOKUP($A76,Longest_FlowPath!$B$2:$T$290,9,FALSE)</f>
        <v>80306.828185845894</v>
      </c>
      <c r="F76" s="20">
        <f t="shared" si="5"/>
        <v>0.28084426059109502</v>
      </c>
      <c r="G76" s="26">
        <f>VLOOKUP($A76,Longest_FlowPath!$B$2:$T$290,2,FALSE)</f>
        <v>-3.6024773177510002E-3</v>
      </c>
      <c r="H76" s="20">
        <f>VLOOKUP($A76,Longest_FlowPath!$B$2:$T$290,3,FALSE)</f>
        <v>872.07379200000003</v>
      </c>
      <c r="I76" s="20">
        <f>VLOOKUP($A76,Longest_FlowPath!$B$2:$T$290,3,FALSE)</f>
        <v>872.07379200000003</v>
      </c>
      <c r="J76" s="26">
        <f>VLOOKUP($A76,Longest_FlowPath!$B$2:$T$290,5,FALSE)</f>
        <v>1.81766848429E-3</v>
      </c>
      <c r="K76" s="20">
        <f>VLOOKUP($A76,Longest_FlowPath!$B$2:$T$290,6,FALSE)</f>
        <v>649.14691200000004</v>
      </c>
      <c r="L76" s="20">
        <f>VLOOKUP($A76,Longest_FlowPath!$B$2:$T$290,7,FALSE)</f>
        <v>758.62530500000003</v>
      </c>
      <c r="M76" s="20">
        <f t="shared" si="6"/>
        <v>-19.021080237725283</v>
      </c>
      <c r="N76" s="20">
        <f t="shared" si="7"/>
        <v>9.5972895970511996</v>
      </c>
      <c r="O76" s="20">
        <f t="shared" si="8"/>
        <v>15.209626550349601</v>
      </c>
      <c r="P76" s="20">
        <f t="shared" si="9"/>
        <v>4.271536322399621</v>
      </c>
    </row>
    <row r="77" spans="1:16" x14ac:dyDescent="0.2">
      <c r="A77" s="1">
        <v>531</v>
      </c>
      <c r="B77" s="3" t="s">
        <v>108</v>
      </c>
      <c r="C77" s="1">
        <v>7.5242736027665904</v>
      </c>
      <c r="D77" s="23">
        <f>VLOOKUP(A77,CentroidFlowpath!$C$2:$D$290,2,FALSE)</f>
        <v>14654.6138088558</v>
      </c>
      <c r="E77" s="23">
        <f>VLOOKUP($A77,Longest_FlowPath!$B$2:$T$290,9,FALSE)</f>
        <v>37051.395837738302</v>
      </c>
      <c r="F77" s="20">
        <f t="shared" si="5"/>
        <v>0.39552123415359969</v>
      </c>
      <c r="G77" s="26">
        <f>VLOOKUP($A77,Longest_FlowPath!$B$2:$T$290,2,FALSE)</f>
        <v>7.7122435616570001E-3</v>
      </c>
      <c r="H77" s="20">
        <f>VLOOKUP($A77,Longest_FlowPath!$B$2:$T$290,3,FALSE)</f>
        <v>862.37756300000001</v>
      </c>
      <c r="I77" s="20">
        <f>VLOOKUP($A77,Longest_FlowPath!$B$2:$T$290,3,FALSE)</f>
        <v>862.37756300000001</v>
      </c>
      <c r="J77" s="26">
        <f>VLOOKUP($A77,Longest_FlowPath!$B$2:$T$290,5,FALSE)</f>
        <v>5.3903472411130004E-3</v>
      </c>
      <c r="K77" s="20">
        <f>VLOOKUP($A77,Longest_FlowPath!$B$2:$T$290,6,FALSE)</f>
        <v>594.02563499999906</v>
      </c>
      <c r="L77" s="20">
        <f>VLOOKUP($A77,Longest_FlowPath!$B$2:$T$290,7,FALSE)</f>
        <v>743.81555200000003</v>
      </c>
      <c r="M77" s="20">
        <f t="shared" si="6"/>
        <v>40.720646005548957</v>
      </c>
      <c r="N77" s="20">
        <f t="shared" si="7"/>
        <v>28.461033433076643</v>
      </c>
      <c r="O77" s="20">
        <f t="shared" si="8"/>
        <v>7.0173098177534667</v>
      </c>
      <c r="P77" s="20">
        <f t="shared" si="9"/>
        <v>2.7754950395560227</v>
      </c>
    </row>
    <row r="78" spans="1:16" x14ac:dyDescent="0.2">
      <c r="A78" s="1">
        <v>538</v>
      </c>
      <c r="B78" s="3" t="s">
        <v>107</v>
      </c>
      <c r="C78" s="1">
        <v>24.0972741775091</v>
      </c>
      <c r="D78" s="23">
        <f>VLOOKUP(A78,CentroidFlowpath!$C$2:$D$290,2,FALSE)</f>
        <v>22137.329220658499</v>
      </c>
      <c r="E78" s="23">
        <f>VLOOKUP($A78,Longest_FlowPath!$B$2:$T$290,9,FALSE)</f>
        <v>53671.969382232499</v>
      </c>
      <c r="F78" s="20">
        <f t="shared" si="5"/>
        <v>0.412456063667133</v>
      </c>
      <c r="G78" s="26">
        <f>VLOOKUP($A78,Longest_FlowPath!$B$2:$T$290,2,FALSE)</f>
        <v>4.429107702515E-3</v>
      </c>
      <c r="H78" s="20">
        <f>VLOOKUP($A78,Longest_FlowPath!$B$2:$T$290,3,FALSE)</f>
        <v>831.74456799999905</v>
      </c>
      <c r="I78" s="20">
        <f>VLOOKUP($A78,Longest_FlowPath!$B$2:$T$290,3,FALSE)</f>
        <v>831.74456799999905</v>
      </c>
      <c r="J78" s="26">
        <f>VLOOKUP($A78,Longest_FlowPath!$B$2:$T$290,5,FALSE)</f>
        <v>2.436596560649E-3</v>
      </c>
      <c r="K78" s="20">
        <f>VLOOKUP($A78,Longest_FlowPath!$B$2:$T$290,6,FALSE)</f>
        <v>594.02563499999906</v>
      </c>
      <c r="L78" s="20">
        <f>VLOOKUP($A78,Longest_FlowPath!$B$2:$T$290,7,FALSE)</f>
        <v>692.10833700000001</v>
      </c>
      <c r="M78" s="20">
        <f t="shared" si="6"/>
        <v>23.385688669279201</v>
      </c>
      <c r="N78" s="20">
        <f t="shared" si="7"/>
        <v>12.86522984022672</v>
      </c>
      <c r="O78" s="20">
        <f t="shared" si="8"/>
        <v>10.165145716331912</v>
      </c>
      <c r="P78" s="20">
        <f t="shared" si="9"/>
        <v>4.1926759887610796</v>
      </c>
    </row>
    <row r="79" spans="1:16" x14ac:dyDescent="0.2">
      <c r="A79" s="1">
        <v>540</v>
      </c>
      <c r="B79" s="3" t="s">
        <v>106</v>
      </c>
      <c r="C79" s="1">
        <v>34.7451655829028</v>
      </c>
      <c r="D79" s="23">
        <f>VLOOKUP(A79,CentroidFlowpath!$C$2:$D$290,2,FALSE)</f>
        <v>28338.117055717601</v>
      </c>
      <c r="E79" s="23">
        <f>VLOOKUP($A79,Longest_FlowPath!$B$2:$T$290,9,FALSE)</f>
        <v>68421.260393166594</v>
      </c>
      <c r="F79" s="20">
        <f t="shared" si="5"/>
        <v>0.41417122240776205</v>
      </c>
      <c r="G79" s="26">
        <f>VLOOKUP($A79,Longest_FlowPath!$B$2:$T$290,2,FALSE)</f>
        <v>6.3832819578349999E-3</v>
      </c>
      <c r="H79" s="20">
        <f>VLOOKUP($A79,Longest_FlowPath!$B$2:$T$290,3,FALSE)</f>
        <v>1030.777832</v>
      </c>
      <c r="I79" s="20">
        <f>VLOOKUP($A79,Longest_FlowPath!$B$2:$T$290,3,FALSE)</f>
        <v>1030.777832</v>
      </c>
      <c r="J79" s="26">
        <f>VLOOKUP($A79,Longest_FlowPath!$B$2:$T$290,5,FALSE)</f>
        <v>4.7935877744530002E-3</v>
      </c>
      <c r="K79" s="20">
        <f>VLOOKUP($A79,Longest_FlowPath!$B$2:$T$290,6,FALSE)</f>
        <v>594.02563499999906</v>
      </c>
      <c r="L79" s="20">
        <f>VLOOKUP($A79,Longest_FlowPath!$B$2:$T$290,7,FALSE)</f>
        <v>840.01312299999904</v>
      </c>
      <c r="M79" s="20">
        <f t="shared" si="6"/>
        <v>33.703728737368799</v>
      </c>
      <c r="N79" s="20">
        <f t="shared" si="7"/>
        <v>25.310143449111841</v>
      </c>
      <c r="O79" s="20">
        <f t="shared" si="8"/>
        <v>12.95857204416034</v>
      </c>
      <c r="P79" s="20">
        <f t="shared" si="9"/>
        <v>5.3670676241889392</v>
      </c>
    </row>
    <row r="80" spans="1:16" x14ac:dyDescent="0.2">
      <c r="A80" s="1">
        <v>542</v>
      </c>
      <c r="B80" s="3" t="s">
        <v>105</v>
      </c>
      <c r="C80" s="1">
        <v>27.8397776169491</v>
      </c>
      <c r="D80" s="23">
        <f>VLOOKUP(A80,CentroidFlowpath!$C$2:$D$290,2,FALSE)</f>
        <v>29900.729992713499</v>
      </c>
      <c r="E80" s="23">
        <f>VLOOKUP($A80,Longest_FlowPath!$B$2:$T$290,9,FALSE)</f>
        <v>60133.159663249302</v>
      </c>
      <c r="F80" s="20">
        <f t="shared" si="5"/>
        <v>0.49724195701938956</v>
      </c>
      <c r="G80" s="26">
        <f>VLOOKUP($A80,Longest_FlowPath!$B$2:$T$290,2,FALSE)</f>
        <v>8.5567635208509997E-3</v>
      </c>
      <c r="H80" s="20">
        <f>VLOOKUP($A80,Longest_FlowPath!$B$2:$T$290,3,FALSE)</f>
        <v>1202.9548339999899</v>
      </c>
      <c r="I80" s="20">
        <f>VLOOKUP($A80,Longest_FlowPath!$B$2:$T$290,3,FALSE)</f>
        <v>1202.9548339999899</v>
      </c>
      <c r="J80" s="26">
        <f>VLOOKUP($A80,Longest_FlowPath!$B$2:$T$290,5,FALSE)</f>
        <v>5.9911064602430003E-3</v>
      </c>
      <c r="K80" s="20">
        <f>VLOOKUP($A80,Longest_FlowPath!$B$2:$T$290,6,FALSE)</f>
        <v>700.00939900000003</v>
      </c>
      <c r="L80" s="20">
        <f>VLOOKUP($A80,Longest_FlowPath!$B$2:$T$290,7,FALSE)</f>
        <v>970.20752000000005</v>
      </c>
      <c r="M80" s="20">
        <f t="shared" si="6"/>
        <v>45.179711390093281</v>
      </c>
      <c r="N80" s="20">
        <f t="shared" si="7"/>
        <v>31.633042110083043</v>
      </c>
      <c r="O80" s="20">
        <f t="shared" si="8"/>
        <v>11.38885599682752</v>
      </c>
      <c r="P80" s="20">
        <f t="shared" si="9"/>
        <v>5.6630170440745262</v>
      </c>
    </row>
    <row r="81" spans="1:16" x14ac:dyDescent="0.2">
      <c r="A81" s="1">
        <v>546</v>
      </c>
      <c r="B81" s="3" t="s">
        <v>102</v>
      </c>
      <c r="C81" s="1">
        <v>18.6242538140223</v>
      </c>
      <c r="D81" s="23">
        <f>VLOOKUP(A81,CentroidFlowpath!$C$2:$D$290,2,FALSE)</f>
        <v>26079.5172542369</v>
      </c>
      <c r="E81" s="23">
        <f>VLOOKUP($A81,Longest_FlowPath!$B$2:$T$290,9,FALSE)</f>
        <v>57826.211396611099</v>
      </c>
      <c r="F81" s="20">
        <f t="shared" si="5"/>
        <v>0.45099820002673197</v>
      </c>
      <c r="G81" s="26">
        <f>VLOOKUP($A81,Longest_FlowPath!$B$2:$T$290,2,FALSE)</f>
        <v>6.3121779930649996E-3</v>
      </c>
      <c r="H81" s="20">
        <f>VLOOKUP($A81,Longest_FlowPath!$B$2:$T$290,3,FALSE)</f>
        <v>1014.1989139999901</v>
      </c>
      <c r="I81" s="20">
        <f>VLOOKUP($A81,Longest_FlowPath!$B$2:$T$290,3,FALSE)</f>
        <v>1014.1989139999901</v>
      </c>
      <c r="J81" s="26">
        <f>VLOOKUP($A81,Longest_FlowPath!$B$2:$T$290,5,FALSE)</f>
        <v>3.7267948933269999E-3</v>
      </c>
      <c r="K81" s="20">
        <f>VLOOKUP($A81,Longest_FlowPath!$B$2:$T$290,6,FALSE)</f>
        <v>649.86193800000001</v>
      </c>
      <c r="L81" s="20">
        <f>VLOOKUP($A81,Longest_FlowPath!$B$2:$T$290,7,FALSE)</f>
        <v>811.49176</v>
      </c>
      <c r="M81" s="20">
        <f t="shared" si="6"/>
        <v>33.328299803383196</v>
      </c>
      <c r="N81" s="20">
        <f t="shared" si="7"/>
        <v>19.677477036766561</v>
      </c>
      <c r="O81" s="20">
        <f t="shared" si="8"/>
        <v>10.95193397663089</v>
      </c>
      <c r="P81" s="20">
        <f t="shared" si="9"/>
        <v>4.9393025102721397</v>
      </c>
    </row>
    <row r="82" spans="1:16" x14ac:dyDescent="0.2">
      <c r="A82" s="1">
        <v>551</v>
      </c>
      <c r="B82" s="3" t="s">
        <v>101</v>
      </c>
      <c r="C82" s="1">
        <v>31.434248918915898</v>
      </c>
      <c r="D82" s="23">
        <f>VLOOKUP(A82,CentroidFlowpath!$C$2:$D$290,2,FALSE)</f>
        <v>28528.572637425899</v>
      </c>
      <c r="E82" s="23">
        <f>VLOOKUP($A82,Longest_FlowPath!$B$2:$T$290,9,FALSE)</f>
        <v>75688.439111150205</v>
      </c>
      <c r="F82" s="20">
        <f t="shared" si="5"/>
        <v>0.37692113845195085</v>
      </c>
      <c r="G82" s="26">
        <f>VLOOKUP($A82,Longest_FlowPath!$B$2:$T$290,2,FALSE)</f>
        <v>7.2618326583909999E-3</v>
      </c>
      <c r="H82" s="20">
        <f>VLOOKUP($A82,Longest_FlowPath!$B$2:$T$290,3,FALSE)</f>
        <v>1229.158813</v>
      </c>
      <c r="I82" s="20">
        <f>VLOOKUP($A82,Longest_FlowPath!$B$2:$T$290,3,FALSE)</f>
        <v>1229.158813</v>
      </c>
      <c r="J82" s="26">
        <f>VLOOKUP($A82,Longest_FlowPath!$B$2:$T$290,5,FALSE)</f>
        <v>5.1167412339500002E-3</v>
      </c>
      <c r="K82" s="20">
        <f>VLOOKUP($A82,Longest_FlowPath!$B$2:$T$290,6,FALSE)</f>
        <v>694.89343299999905</v>
      </c>
      <c r="L82" s="20">
        <f>VLOOKUP($A82,Longest_FlowPath!$B$2:$T$290,7,FALSE)</f>
        <v>985.35205099999905</v>
      </c>
      <c r="M82" s="20">
        <f t="shared" si="6"/>
        <v>38.34247643630448</v>
      </c>
      <c r="N82" s="20">
        <f t="shared" si="7"/>
        <v>27.016393715256001</v>
      </c>
      <c r="O82" s="20">
        <f t="shared" si="8"/>
        <v>14.334931649839055</v>
      </c>
      <c r="P82" s="20">
        <f t="shared" si="9"/>
        <v>5.4031387570882385</v>
      </c>
    </row>
    <row r="83" spans="1:16" x14ac:dyDescent="0.2">
      <c r="A83" s="1">
        <v>553</v>
      </c>
      <c r="B83" s="3" t="s">
        <v>100</v>
      </c>
      <c r="C83" s="1">
        <v>31.306371330335701</v>
      </c>
      <c r="D83" s="23">
        <f>VLOOKUP(A83,CentroidFlowpath!$C$2:$D$290,2,FALSE)</f>
        <v>31060.848662279699</v>
      </c>
      <c r="E83" s="23">
        <f>VLOOKUP($A83,Longest_FlowPath!$B$2:$T$290,9,FALSE)</f>
        <v>57714.9964069087</v>
      </c>
      <c r="F83" s="20">
        <f t="shared" si="5"/>
        <v>0.53817639428219044</v>
      </c>
      <c r="G83" s="26">
        <f>VLOOKUP($A83,Longest_FlowPath!$B$2:$T$290,2,FALSE)</f>
        <v>8.0815786717119992E-3</v>
      </c>
      <c r="H83" s="20">
        <f>VLOOKUP($A83,Longest_FlowPath!$B$2:$T$290,3,FALSE)</f>
        <v>1224.1450199999899</v>
      </c>
      <c r="I83" s="20">
        <f>VLOOKUP($A83,Longest_FlowPath!$B$2:$T$290,3,FALSE)</f>
        <v>1224.1450199999899</v>
      </c>
      <c r="J83" s="26">
        <f>VLOOKUP($A83,Longest_FlowPath!$B$2:$T$290,5,FALSE)</f>
        <v>5.799907121307E-3</v>
      </c>
      <c r="K83" s="20">
        <f>VLOOKUP($A83,Longest_FlowPath!$B$2:$T$290,6,FALSE)</f>
        <v>784.60980199999904</v>
      </c>
      <c r="L83" s="20">
        <f>VLOOKUP($A83,Longest_FlowPath!$B$2:$T$290,7,FALSE)</f>
        <v>1035.6660159999899</v>
      </c>
      <c r="M83" s="20">
        <f t="shared" si="6"/>
        <v>42.670735386639358</v>
      </c>
      <c r="N83" s="20">
        <f t="shared" si="7"/>
        <v>30.623509600500959</v>
      </c>
      <c r="O83" s="20">
        <f t="shared" si="8"/>
        <v>10.930870531611497</v>
      </c>
      <c r="P83" s="20">
        <f t="shared" si="9"/>
        <v>5.8827364890681251</v>
      </c>
    </row>
    <row r="84" spans="1:16" x14ac:dyDescent="0.2">
      <c r="A84" s="1">
        <v>558</v>
      </c>
      <c r="B84" s="3" t="s">
        <v>109</v>
      </c>
      <c r="C84" s="1">
        <v>95.902606092971496</v>
      </c>
      <c r="D84" s="23">
        <f>VLOOKUP(A84,CentroidFlowpath!$C$2:$D$290,2,FALSE)</f>
        <v>58112.7945180194</v>
      </c>
      <c r="E84" s="23">
        <f>VLOOKUP($A84,Longest_FlowPath!$B$2:$T$290,9,FALSE)</f>
        <v>130422.452539227</v>
      </c>
      <c r="F84" s="20">
        <f t="shared" si="5"/>
        <v>0.44557354494266149</v>
      </c>
      <c r="G84" s="26">
        <f>VLOOKUP($A84,Longest_FlowPath!$B$2:$T$290,2,FALSE)</f>
        <v>3.359712047036E-3</v>
      </c>
      <c r="H84" s="20">
        <f>VLOOKUP($A84,Longest_FlowPath!$B$2:$T$290,3,FALSE)</f>
        <v>1341.4266359999899</v>
      </c>
      <c r="I84" s="20">
        <f>VLOOKUP($A84,Longest_FlowPath!$B$2:$T$290,3,FALSE)</f>
        <v>1341.4266359999899</v>
      </c>
      <c r="J84" s="26">
        <f>VLOOKUP($A84,Longest_FlowPath!$B$2:$T$290,5,FALSE)</f>
        <v>2.5113446365240002E-3</v>
      </c>
      <c r="K84" s="20">
        <f>VLOOKUP($A84,Longest_FlowPath!$B$2:$T$290,6,FALSE)</f>
        <v>909.98663299999896</v>
      </c>
      <c r="L84" s="20">
        <f>VLOOKUP($A84,Longest_FlowPath!$B$2:$T$290,7,FALSE)</f>
        <v>1155.638428</v>
      </c>
      <c r="M84" s="20">
        <f t="shared" si="6"/>
        <v>17.739279608350081</v>
      </c>
      <c r="N84" s="20">
        <f t="shared" si="7"/>
        <v>13.25989968084672</v>
      </c>
      <c r="O84" s="20">
        <f t="shared" si="8"/>
        <v>24.701222071823295</v>
      </c>
      <c r="P84" s="20">
        <f t="shared" si="9"/>
        <v>11.00621108295822</v>
      </c>
    </row>
    <row r="85" spans="1:16" x14ac:dyDescent="0.2">
      <c r="A85" s="1">
        <v>562</v>
      </c>
      <c r="B85" s="3" t="s">
        <v>110</v>
      </c>
      <c r="C85" s="1">
        <v>12.8186823397536</v>
      </c>
      <c r="D85" s="23">
        <f>VLOOKUP(A85,CentroidFlowpath!$C$2:$D$290,2,FALSE)</f>
        <v>18061.127568970998</v>
      </c>
      <c r="E85" s="23">
        <f>VLOOKUP($A85,Longest_FlowPath!$B$2:$T$290,9,FALSE)</f>
        <v>54538.010639991298</v>
      </c>
      <c r="F85" s="20">
        <f t="shared" si="5"/>
        <v>0.33116586683356664</v>
      </c>
      <c r="G85" s="26">
        <f>VLOOKUP($A85,Longest_FlowPath!$B$2:$T$290,2,FALSE)</f>
        <v>7.0104142141120002E-3</v>
      </c>
      <c r="H85" s="20">
        <f>VLOOKUP($A85,Longest_FlowPath!$B$2:$T$290,3,FALSE)</f>
        <v>1234.2524410000001</v>
      </c>
      <c r="I85" s="20">
        <f>VLOOKUP($A85,Longest_FlowPath!$B$2:$T$290,3,FALSE)</f>
        <v>1234.2524410000001</v>
      </c>
      <c r="J85" s="26">
        <f>VLOOKUP($A85,Longest_FlowPath!$B$2:$T$290,5,FALSE)</f>
        <v>6.0833193603270002E-3</v>
      </c>
      <c r="K85" s="20">
        <f>VLOOKUP($A85,Longest_FlowPath!$B$2:$T$290,6,FALSE)</f>
        <v>903.24475099999904</v>
      </c>
      <c r="L85" s="20">
        <f>VLOOKUP($A85,Longest_FlowPath!$B$2:$T$290,7,FALSE)</f>
        <v>1152.0738530000001</v>
      </c>
      <c r="M85" s="20">
        <f t="shared" si="6"/>
        <v>37.014987050511358</v>
      </c>
      <c r="N85" s="20">
        <f t="shared" si="7"/>
        <v>32.119926222526558</v>
      </c>
      <c r="O85" s="20">
        <f t="shared" si="8"/>
        <v>10.329168681816533</v>
      </c>
      <c r="P85" s="20">
        <f t="shared" si="9"/>
        <v>3.4206681001839012</v>
      </c>
    </row>
    <row r="86" spans="1:16" x14ac:dyDescent="0.2">
      <c r="A86" s="1">
        <v>567</v>
      </c>
      <c r="B86" s="3" t="s">
        <v>111</v>
      </c>
      <c r="C86" s="1">
        <v>136.33484792509401</v>
      </c>
      <c r="D86" s="23">
        <f>VLOOKUP(A86,CentroidFlowpath!$C$2:$D$290,2,FALSE)</f>
        <v>88566.555551833895</v>
      </c>
      <c r="E86" s="23">
        <f>VLOOKUP($A86,Longest_FlowPath!$B$2:$T$290,9,FALSE)</f>
        <v>187784.86353022</v>
      </c>
      <c r="F86" s="20">
        <f t="shared" si="5"/>
        <v>0.47163841582780702</v>
      </c>
      <c r="G86" s="26">
        <f>VLOOKUP($A86,Longest_FlowPath!$B$2:$T$290,2,FALSE)</f>
        <v>2.9856449846919998E-3</v>
      </c>
      <c r="H86" s="20">
        <f>VLOOKUP($A86,Longest_FlowPath!$B$2:$T$290,3,FALSE)</f>
        <v>1302.9666749999899</v>
      </c>
      <c r="I86" s="20">
        <f>VLOOKUP($A86,Longest_FlowPath!$B$2:$T$290,3,FALSE)</f>
        <v>1302.9666749999899</v>
      </c>
      <c r="J86" s="26">
        <f>VLOOKUP($A86,Longest_FlowPath!$B$2:$T$290,5,FALSE)</f>
        <v>2.1843835846079998E-3</v>
      </c>
      <c r="K86" s="20">
        <f>VLOOKUP($A86,Longest_FlowPath!$B$2:$T$290,6,FALSE)</f>
        <v>769.77307099999905</v>
      </c>
      <c r="L86" s="20">
        <f>VLOOKUP($A86,Longest_FlowPath!$B$2:$T$290,7,FALSE)</f>
        <v>1077.4187010000001</v>
      </c>
      <c r="M86" s="20">
        <f t="shared" si="6"/>
        <v>15.764205519173759</v>
      </c>
      <c r="N86" s="20">
        <f t="shared" si="7"/>
        <v>11.533545326730239</v>
      </c>
      <c r="O86" s="20">
        <f t="shared" si="8"/>
        <v>35.565315062541664</v>
      </c>
      <c r="P86" s="20">
        <f t="shared" si="9"/>
        <v>16.773968854513996</v>
      </c>
    </row>
    <row r="87" spans="1:16" x14ac:dyDescent="0.2">
      <c r="A87" s="1">
        <v>573</v>
      </c>
      <c r="B87" s="3" t="s">
        <v>116</v>
      </c>
      <c r="C87" s="1">
        <v>18.791398161239599</v>
      </c>
      <c r="D87" s="23">
        <f>VLOOKUP(A87,CentroidFlowpath!$C$2:$D$290,2,FALSE)</f>
        <v>23960.244153133099</v>
      </c>
      <c r="E87" s="23">
        <f>VLOOKUP($A87,Longest_FlowPath!$B$2:$T$290,9,FALSE)</f>
        <v>55912.465047891499</v>
      </c>
      <c r="F87" s="20">
        <f t="shared" si="5"/>
        <v>0.42853135043518631</v>
      </c>
      <c r="G87" s="26">
        <f>VLOOKUP($A87,Longest_FlowPath!$B$2:$T$290,2,FALSE)</f>
        <v>5.3782897738890003E-3</v>
      </c>
      <c r="H87" s="20">
        <f>VLOOKUP($A87,Longest_FlowPath!$B$2:$T$290,3,FALSE)</f>
        <v>994.74560499999905</v>
      </c>
      <c r="I87" s="20">
        <f>VLOOKUP($A87,Longest_FlowPath!$B$2:$T$290,3,FALSE)</f>
        <v>994.74560499999905</v>
      </c>
      <c r="J87" s="26">
        <f>VLOOKUP($A87,Longest_FlowPath!$B$2:$T$290,5,FALSE)</f>
        <v>4.120062931751E-3</v>
      </c>
      <c r="K87" s="20">
        <f>VLOOKUP($A87,Longest_FlowPath!$B$2:$T$290,6,FALSE)</f>
        <v>694.23303199999896</v>
      </c>
      <c r="L87" s="20">
        <f>VLOOKUP($A87,Longest_FlowPath!$B$2:$T$290,7,FALSE)</f>
        <v>867.00518799999895</v>
      </c>
      <c r="M87" s="20">
        <f t="shared" si="6"/>
        <v>28.397370006133922</v>
      </c>
      <c r="N87" s="20">
        <f t="shared" si="7"/>
        <v>21.75393227964528</v>
      </c>
      <c r="O87" s="20">
        <f t="shared" si="8"/>
        <v>10.589482016646118</v>
      </c>
      <c r="P87" s="20">
        <f t="shared" si="9"/>
        <v>4.5379250290024808</v>
      </c>
    </row>
    <row r="88" spans="1:16" x14ac:dyDescent="0.2">
      <c r="A88" s="1">
        <v>575</v>
      </c>
      <c r="B88" s="3" t="s">
        <v>117</v>
      </c>
      <c r="C88" s="1">
        <v>5.4879625471389204</v>
      </c>
      <c r="D88" s="23">
        <f>VLOOKUP(A88,CentroidFlowpath!$C$2:$D$290,2,FALSE)</f>
        <v>15663.948194959799</v>
      </c>
      <c r="E88" s="23">
        <f>VLOOKUP($A88,Longest_FlowPath!$B$2:$T$290,9,FALSE)</f>
        <v>34218.050239461598</v>
      </c>
      <c r="F88" s="20">
        <f t="shared" si="5"/>
        <v>0.45776857785121605</v>
      </c>
      <c r="G88" s="26">
        <f>VLOOKUP($A88,Longest_FlowPath!$B$2:$T$290,2,FALSE)</f>
        <v>6.1543834767400002E-3</v>
      </c>
      <c r="H88" s="20">
        <f>VLOOKUP($A88,Longest_FlowPath!$B$2:$T$290,3,FALSE)</f>
        <v>904.62316899999905</v>
      </c>
      <c r="I88" s="20">
        <f>VLOOKUP($A88,Longest_FlowPath!$B$2:$T$290,3,FALSE)</f>
        <v>904.62316899999905</v>
      </c>
      <c r="J88" s="26">
        <f>VLOOKUP($A88,Longest_FlowPath!$B$2:$T$290,5,FALSE)</f>
        <v>5.0263941632080001E-3</v>
      </c>
      <c r="K88" s="20">
        <f>VLOOKUP($A88,Longest_FlowPath!$B$2:$T$290,6,FALSE)</f>
        <v>694.03241000000003</v>
      </c>
      <c r="L88" s="20">
        <f>VLOOKUP($A88,Longest_FlowPath!$B$2:$T$290,7,FALSE)</f>
        <v>823.027466</v>
      </c>
      <c r="M88" s="20">
        <f t="shared" si="6"/>
        <v>32.495144757187198</v>
      </c>
      <c r="N88" s="20">
        <f t="shared" si="7"/>
        <v>26.53936118173824</v>
      </c>
      <c r="O88" s="20">
        <f t="shared" si="8"/>
        <v>6.4806913332313636</v>
      </c>
      <c r="P88" s="20">
        <f t="shared" si="9"/>
        <v>2.9666568551060224</v>
      </c>
    </row>
    <row r="89" spans="1:16" x14ac:dyDescent="0.2">
      <c r="A89" s="1">
        <v>577</v>
      </c>
      <c r="B89" s="3" t="s">
        <v>112</v>
      </c>
      <c r="C89" s="1">
        <v>58.923058178376003</v>
      </c>
      <c r="D89" s="23">
        <f>VLOOKUP(A89,CentroidFlowpath!$C$2:$D$290,2,FALSE)</f>
        <v>39377.529217989002</v>
      </c>
      <c r="E89" s="23">
        <f>VLOOKUP($A89,Longest_FlowPath!$B$2:$T$290,9,FALSE)</f>
        <v>92953.122311231506</v>
      </c>
      <c r="F89" s="20">
        <f t="shared" si="5"/>
        <v>0.42362782700448376</v>
      </c>
      <c r="G89" s="26">
        <f>VLOOKUP($A89,Longest_FlowPath!$B$2:$T$290,2,FALSE)</f>
        <v>5.421651241715E-3</v>
      </c>
      <c r="H89" s="20">
        <f>VLOOKUP($A89,Longest_FlowPath!$B$2:$T$290,3,FALSE)</f>
        <v>1225.4938959999899</v>
      </c>
      <c r="I89" s="20">
        <f>VLOOKUP($A89,Longest_FlowPath!$B$2:$T$290,3,FALSE)</f>
        <v>1225.4938959999899</v>
      </c>
      <c r="J89" s="26">
        <f>VLOOKUP($A89,Longest_FlowPath!$B$2:$T$290,5,FALSE)</f>
        <v>4.9960542739499996E-3</v>
      </c>
      <c r="K89" s="20">
        <f>VLOOKUP($A89,Longest_FlowPath!$B$2:$T$290,6,FALSE)</f>
        <v>743.75811799999894</v>
      </c>
      <c r="L89" s="20">
        <f>VLOOKUP($A89,Longest_FlowPath!$B$2:$T$290,7,FALSE)</f>
        <v>1092.057251</v>
      </c>
      <c r="M89" s="20">
        <f t="shared" si="6"/>
        <v>28.6263185562552</v>
      </c>
      <c r="N89" s="20">
        <f t="shared" si="7"/>
        <v>26.379166566455996</v>
      </c>
      <c r="O89" s="20">
        <f t="shared" si="8"/>
        <v>17.604758013490816</v>
      </c>
      <c r="P89" s="20">
        <f t="shared" si="9"/>
        <v>7.4578653821948864</v>
      </c>
    </row>
    <row r="90" spans="1:16" x14ac:dyDescent="0.2">
      <c r="A90" s="1">
        <v>592</v>
      </c>
      <c r="B90" s="3" t="s">
        <v>114</v>
      </c>
      <c r="C90" s="1">
        <v>34.232265367372001</v>
      </c>
      <c r="D90" s="23">
        <f>VLOOKUP(A90,CentroidFlowpath!$C$2:$D$290,2,FALSE)</f>
        <v>30273.447598430401</v>
      </c>
      <c r="E90" s="23">
        <f>VLOOKUP($A90,Longest_FlowPath!$B$2:$T$290,9,FALSE)</f>
        <v>65345.5998443399</v>
      </c>
      <c r="F90" s="20">
        <f t="shared" si="5"/>
        <v>0.46328211341765846</v>
      </c>
      <c r="G90" s="26">
        <f>VLOOKUP($A90,Longest_FlowPath!$B$2:$T$290,2,FALSE)</f>
        <v>4.2282025822419998E-3</v>
      </c>
      <c r="H90" s="20">
        <f>VLOOKUP($A90,Longest_FlowPath!$B$2:$T$290,3,FALSE)</f>
        <v>970.36444100000006</v>
      </c>
      <c r="I90" s="20">
        <f>VLOOKUP($A90,Longest_FlowPath!$B$2:$T$290,3,FALSE)</f>
        <v>970.36444100000006</v>
      </c>
      <c r="J90" s="26">
        <f>VLOOKUP($A90,Longest_FlowPath!$B$2:$T$290,5,FALSE)</f>
        <v>3.7418648628590001E-3</v>
      </c>
      <c r="K90" s="20">
        <f>VLOOKUP($A90,Longest_FlowPath!$B$2:$T$290,6,FALSE)</f>
        <v>709.50018299999897</v>
      </c>
      <c r="L90" s="20">
        <f>VLOOKUP($A90,Longest_FlowPath!$B$2:$T$290,7,FALSE)</f>
        <v>892.885986</v>
      </c>
      <c r="M90" s="20">
        <f t="shared" si="6"/>
        <v>22.324909634237759</v>
      </c>
      <c r="N90" s="20">
        <f t="shared" si="7"/>
        <v>19.757046475895521</v>
      </c>
      <c r="O90" s="20">
        <f t="shared" si="8"/>
        <v>12.376060576579526</v>
      </c>
      <c r="P90" s="20">
        <f t="shared" si="9"/>
        <v>5.7336074997027273</v>
      </c>
    </row>
    <row r="91" spans="1:16" x14ac:dyDescent="0.2">
      <c r="A91" s="1">
        <v>600</v>
      </c>
      <c r="B91" s="3" t="s">
        <v>115</v>
      </c>
      <c r="C91" s="1">
        <v>32.1486952546434</v>
      </c>
      <c r="D91" s="23">
        <f>VLOOKUP(A91,CentroidFlowpath!$C$2:$D$290,2,FALSE)</f>
        <v>4520.3158360961697</v>
      </c>
      <c r="E91" s="23">
        <f>VLOOKUP($A91,Longest_FlowPath!$B$2:$T$290,9,FALSE)</f>
        <v>49447.277378078303</v>
      </c>
      <c r="F91" s="20">
        <f t="shared" si="5"/>
        <v>9.141688027701568E-2</v>
      </c>
      <c r="G91" s="26">
        <f>VLOOKUP($A91,Longest_FlowPath!$B$2:$T$290,2,FALSE)</f>
        <v>7.3540562854369999E-3</v>
      </c>
      <c r="H91" s="20">
        <f>VLOOKUP($A91,Longest_FlowPath!$B$2:$T$290,3,FALSE)</f>
        <v>1001.368408</v>
      </c>
      <c r="I91" s="20">
        <f>VLOOKUP($A91,Longest_FlowPath!$B$2:$T$290,3,FALSE)</f>
        <v>1001.368408</v>
      </c>
      <c r="J91" s="26">
        <f>VLOOKUP($A91,Longest_FlowPath!$B$2:$T$290,5,FALSE)</f>
        <v>6.1902215092570004E-3</v>
      </c>
      <c r="K91" s="20">
        <f>VLOOKUP($A91,Longest_FlowPath!$B$2:$T$290,6,FALSE)</f>
        <v>693.94683799999905</v>
      </c>
      <c r="L91" s="20">
        <f>VLOOKUP($A91,Longest_FlowPath!$B$2:$T$290,7,FALSE)</f>
        <v>923.51403800000003</v>
      </c>
      <c r="M91" s="20">
        <f t="shared" si="6"/>
        <v>38.82941718710736</v>
      </c>
      <c r="N91" s="20">
        <f t="shared" si="7"/>
        <v>32.68436956887696</v>
      </c>
      <c r="O91" s="20">
        <f t="shared" si="8"/>
        <v>9.3650146549390723</v>
      </c>
      <c r="P91" s="20">
        <f t="shared" si="9"/>
        <v>0.8561204235030625</v>
      </c>
    </row>
    <row r="92" spans="1:16" x14ac:dyDescent="0.2">
      <c r="A92" s="1">
        <v>602</v>
      </c>
      <c r="B92" s="3" t="s">
        <v>113</v>
      </c>
      <c r="C92" s="1">
        <v>34.537712060292797</v>
      </c>
      <c r="D92" s="23">
        <f>VLOOKUP(A92,CentroidFlowpath!$C$2:$D$290,2,FALSE)</f>
        <v>35039.226079984299</v>
      </c>
      <c r="E92" s="23">
        <f>VLOOKUP($A92,Longest_FlowPath!$B$2:$T$290,9,FALSE)</f>
        <v>65865.104162211603</v>
      </c>
      <c r="F92" s="20">
        <f t="shared" si="5"/>
        <v>0.5319846757349721</v>
      </c>
      <c r="G92" s="26">
        <f>VLOOKUP($A92,Longest_FlowPath!$B$2:$T$290,2,FALSE)</f>
        <v>5.2803152355679998E-3</v>
      </c>
      <c r="H92" s="20">
        <f>VLOOKUP($A92,Longest_FlowPath!$B$2:$T$290,3,FALSE)</f>
        <v>1041.821533</v>
      </c>
      <c r="I92" s="20">
        <f>VLOOKUP($A92,Longest_FlowPath!$B$2:$T$290,3,FALSE)</f>
        <v>1041.821533</v>
      </c>
      <c r="J92" s="26">
        <f>VLOOKUP($A92,Longest_FlowPath!$B$2:$T$290,5,FALSE)</f>
        <v>4.7681584959850002E-3</v>
      </c>
      <c r="K92" s="20">
        <f>VLOOKUP($A92,Longest_FlowPath!$B$2:$T$290,6,FALSE)</f>
        <v>707.80816700000003</v>
      </c>
      <c r="L92" s="20">
        <f>VLOOKUP($A92,Longest_FlowPath!$B$2:$T$290,7,FALSE)</f>
        <v>943.34960899999896</v>
      </c>
      <c r="M92" s="20">
        <f t="shared" si="6"/>
        <v>27.880064443799039</v>
      </c>
      <c r="N92" s="20">
        <f t="shared" si="7"/>
        <v>25.175876858800802</v>
      </c>
      <c r="O92" s="20">
        <f t="shared" si="8"/>
        <v>12.474451545873409</v>
      </c>
      <c r="P92" s="20">
        <f t="shared" si="9"/>
        <v>6.6362170606030872</v>
      </c>
    </row>
    <row r="93" spans="1:16" x14ac:dyDescent="0.2">
      <c r="A93" s="1">
        <v>608</v>
      </c>
      <c r="B93" s="3" t="s">
        <v>119</v>
      </c>
      <c r="C93" s="1">
        <v>9.4320121380520305</v>
      </c>
      <c r="D93" s="23">
        <f>VLOOKUP(A93,CentroidFlowpath!$C$2:$D$290,2,FALSE)</f>
        <v>17097.466546068699</v>
      </c>
      <c r="E93" s="23">
        <f>VLOOKUP($A93,Longest_FlowPath!$B$2:$T$290,9,FALSE)</f>
        <v>34863.256151373302</v>
      </c>
      <c r="F93" s="20">
        <f t="shared" si="5"/>
        <v>0.49041507975712162</v>
      </c>
      <c r="G93" s="26">
        <f>VLOOKUP($A93,Longest_FlowPath!$B$2:$T$290,2,FALSE)</f>
        <v>5.3781446341639996E-3</v>
      </c>
      <c r="H93" s="20">
        <f>VLOOKUP($A93,Longest_FlowPath!$B$2:$T$290,3,FALSE)</f>
        <v>769.05487100000005</v>
      </c>
      <c r="I93" s="20">
        <f>VLOOKUP($A93,Longest_FlowPath!$B$2:$T$290,3,FALSE)</f>
        <v>769.05487100000005</v>
      </c>
      <c r="J93" s="26">
        <f>VLOOKUP($A93,Longest_FlowPath!$B$2:$T$290,5,FALSE)</f>
        <v>3.7535017602819999E-3</v>
      </c>
      <c r="K93" s="20">
        <f>VLOOKUP($A93,Longest_FlowPath!$B$2:$T$290,6,FALSE)</f>
        <v>582.60266100000001</v>
      </c>
      <c r="L93" s="20">
        <f>VLOOKUP($A93,Longest_FlowPath!$B$2:$T$290,7,FALSE)</f>
        <v>680.74713099999894</v>
      </c>
      <c r="M93" s="20">
        <f t="shared" si="6"/>
        <v>28.396603668385918</v>
      </c>
      <c r="N93" s="20">
        <f t="shared" si="7"/>
        <v>19.818489294288959</v>
      </c>
      <c r="O93" s="20">
        <f t="shared" si="8"/>
        <v>6.6028894226085795</v>
      </c>
      <c r="P93" s="20">
        <f t="shared" si="9"/>
        <v>3.2381565428160415</v>
      </c>
    </row>
    <row r="94" spans="1:16" x14ac:dyDescent="0.2">
      <c r="A94" s="1">
        <v>616</v>
      </c>
      <c r="B94" s="3" t="s">
        <v>122</v>
      </c>
      <c r="C94" s="1">
        <v>4.8892315217655096</v>
      </c>
      <c r="D94" s="23">
        <f>VLOOKUP(A94,CentroidFlowpath!$C$2:$D$290,2,FALSE)</f>
        <v>12865.4733414526</v>
      </c>
      <c r="E94" s="23">
        <f>VLOOKUP($A94,Longest_FlowPath!$B$2:$T$290,9,FALSE)</f>
        <v>24691.687329400898</v>
      </c>
      <c r="F94" s="20">
        <f t="shared" si="5"/>
        <v>0.52104472123836665</v>
      </c>
      <c r="G94" s="26">
        <f>VLOOKUP($A94,Longest_FlowPath!$B$2:$T$290,2,FALSE)</f>
        <v>7.2626131056860001E-3</v>
      </c>
      <c r="H94" s="20">
        <f>VLOOKUP($A94,Longest_FlowPath!$B$2:$T$290,3,FALSE)</f>
        <v>693.39416500000004</v>
      </c>
      <c r="I94" s="20">
        <f>VLOOKUP($A94,Longest_FlowPath!$B$2:$T$290,3,FALSE)</f>
        <v>693.39416500000004</v>
      </c>
      <c r="J94" s="26">
        <f>VLOOKUP($A94,Longest_FlowPath!$B$2:$T$290,5,FALSE)</f>
        <v>7.1632958482639999E-3</v>
      </c>
      <c r="K94" s="20">
        <f>VLOOKUP($A94,Longest_FlowPath!$B$2:$T$290,6,FALSE)</f>
        <v>513.05798300000004</v>
      </c>
      <c r="L94" s="20">
        <f>VLOOKUP($A94,Longest_FlowPath!$B$2:$T$290,7,FALSE)</f>
        <v>645.71337900000003</v>
      </c>
      <c r="M94" s="20">
        <f t="shared" si="6"/>
        <v>38.346597198022081</v>
      </c>
      <c r="N94" s="20">
        <f t="shared" si="7"/>
        <v>37.822202078833918</v>
      </c>
      <c r="O94" s="20">
        <f t="shared" si="8"/>
        <v>4.6764559335986551</v>
      </c>
      <c r="P94" s="20">
        <f t="shared" si="9"/>
        <v>2.4366426783054167</v>
      </c>
    </row>
    <row r="95" spans="1:16" x14ac:dyDescent="0.2">
      <c r="A95" s="1">
        <v>622</v>
      </c>
      <c r="B95" s="3" t="s">
        <v>120</v>
      </c>
      <c r="C95" s="1">
        <v>25.371532306664999</v>
      </c>
      <c r="D95" s="23">
        <f>VLOOKUP(A95,CentroidFlowpath!$C$2:$D$290,2,FALSE)</f>
        <v>21224.620104897502</v>
      </c>
      <c r="E95" s="23">
        <f>VLOOKUP($A95,Longest_FlowPath!$B$2:$T$290,9,FALSE)</f>
        <v>57839.496717426999</v>
      </c>
      <c r="F95" s="20">
        <f t="shared" si="5"/>
        <v>0.3669572058793959</v>
      </c>
      <c r="G95" s="26">
        <f>VLOOKUP($A95,Longest_FlowPath!$B$2:$T$290,2,FALSE)</f>
        <v>5.6648747239410003E-3</v>
      </c>
      <c r="H95" s="20">
        <f>VLOOKUP($A95,Longest_FlowPath!$B$2:$T$290,3,FALSE)</f>
        <v>860.80969200000004</v>
      </c>
      <c r="I95" s="20">
        <f>VLOOKUP($A95,Longest_FlowPath!$B$2:$T$290,3,FALSE)</f>
        <v>860.80969200000004</v>
      </c>
      <c r="J95" s="26">
        <f>VLOOKUP($A95,Longest_FlowPath!$B$2:$T$290,5,FALSE)</f>
        <v>3.7918906015289998E-3</v>
      </c>
      <c r="K95" s="20">
        <f>VLOOKUP($A95,Longest_FlowPath!$B$2:$T$290,6,FALSE)</f>
        <v>549.37811299999896</v>
      </c>
      <c r="L95" s="20">
        <f>VLOOKUP($A95,Longest_FlowPath!$B$2:$T$290,7,FALSE)</f>
        <v>713.86889599999904</v>
      </c>
      <c r="M95" s="20">
        <f t="shared" si="6"/>
        <v>29.910538542408482</v>
      </c>
      <c r="N95" s="20">
        <f t="shared" si="7"/>
        <v>20.021182376073121</v>
      </c>
      <c r="O95" s="20">
        <f t="shared" si="8"/>
        <v>10.954450135876325</v>
      </c>
      <c r="P95" s="20">
        <f t="shared" si="9"/>
        <v>4.019814413806345</v>
      </c>
    </row>
    <row r="96" spans="1:16" x14ac:dyDescent="0.2">
      <c r="A96" s="1">
        <v>641</v>
      </c>
      <c r="B96" s="3" t="s">
        <v>135</v>
      </c>
      <c r="C96" s="1">
        <v>28.9145745219638</v>
      </c>
      <c r="D96" s="23">
        <f>VLOOKUP(A96,CentroidFlowpath!$C$2:$D$290,2,FALSE)</f>
        <v>36773.607504033898</v>
      </c>
      <c r="E96" s="23">
        <f>VLOOKUP($A96,Longest_FlowPath!$B$2:$T$290,9,FALSE)</f>
        <v>72201.586838898904</v>
      </c>
      <c r="F96" s="20">
        <f t="shared" si="5"/>
        <v>0.50931854982752212</v>
      </c>
      <c r="G96" s="26">
        <f>VLOOKUP($A96,Longest_FlowPath!$B$2:$T$290,2,FALSE)</f>
        <v>4.0036783491339996E-3</v>
      </c>
      <c r="H96" s="20">
        <f>VLOOKUP($A96,Longest_FlowPath!$B$2:$T$290,3,FALSE)</f>
        <v>731.52380400000004</v>
      </c>
      <c r="I96" s="20">
        <f>VLOOKUP($A96,Longest_FlowPath!$B$2:$T$290,3,FALSE)</f>
        <v>731.52380400000004</v>
      </c>
      <c r="J96" s="26">
        <f>VLOOKUP($A96,Longest_FlowPath!$B$2:$T$290,5,FALSE)</f>
        <v>3.1008576099520002E-3</v>
      </c>
      <c r="K96" s="20">
        <f>VLOOKUP($A96,Longest_FlowPath!$B$2:$T$290,6,FALSE)</f>
        <v>451.21585099999902</v>
      </c>
      <c r="L96" s="20">
        <f>VLOOKUP($A96,Longest_FlowPath!$B$2:$T$290,7,FALSE)</f>
        <v>619.13098100000002</v>
      </c>
      <c r="M96" s="20">
        <f t="shared" si="6"/>
        <v>21.139421683427518</v>
      </c>
      <c r="N96" s="20">
        <f t="shared" si="7"/>
        <v>16.37252818054656</v>
      </c>
      <c r="O96" s="20">
        <f t="shared" si="8"/>
        <v>13.674542961912671</v>
      </c>
      <c r="P96" s="20">
        <f t="shared" si="9"/>
        <v>6.9646983909155109</v>
      </c>
    </row>
    <row r="97" spans="1:16" x14ac:dyDescent="0.2">
      <c r="A97" s="1">
        <v>628</v>
      </c>
      <c r="B97" s="3" t="s">
        <v>125</v>
      </c>
      <c r="C97" s="1">
        <v>1.1675776417441399</v>
      </c>
      <c r="D97" s="23">
        <f>VLOOKUP(A97,CentroidFlowpath!$C$2:$D$290,2,FALSE)</f>
        <v>7549.18748785154</v>
      </c>
      <c r="E97" s="23">
        <f>VLOOKUP($A97,Longest_FlowPath!$B$2:$T$290,9,FALSE)</f>
        <v>15098.3749360452</v>
      </c>
      <c r="F97" s="20">
        <f t="shared" si="5"/>
        <v>0.50000000131331612</v>
      </c>
      <c r="G97" s="26">
        <f>VLOOKUP($A97,Longest_FlowPath!$B$2:$T$290,2,FALSE)</f>
        <v>2.9516403049179999E-3</v>
      </c>
      <c r="H97" s="20">
        <f>VLOOKUP($A97,Longest_FlowPath!$B$2:$T$290,3,FALSE)</f>
        <v>542.268372</v>
      </c>
      <c r="I97" s="20">
        <f>VLOOKUP($A97,Longest_FlowPath!$B$2:$T$290,3,FALSE)</f>
        <v>542.268372</v>
      </c>
      <c r="J97" s="26">
        <f>VLOOKUP($A97,Longest_FlowPath!$B$2:$T$290,5,FALSE)</f>
        <v>1.2776693351689999E-3</v>
      </c>
      <c r="K97" s="20">
        <f>VLOOKUP($A97,Longest_FlowPath!$B$2:$T$290,6,FALSE)</f>
        <v>497.80239899999901</v>
      </c>
      <c r="L97" s="20">
        <f>VLOOKUP($A97,Longest_FlowPath!$B$2:$T$290,7,FALSE)</f>
        <v>512.27044699999897</v>
      </c>
      <c r="M97" s="20">
        <f t="shared" si="6"/>
        <v>15.584660809967039</v>
      </c>
      <c r="N97" s="20">
        <f t="shared" si="7"/>
        <v>6.7460940896923196</v>
      </c>
      <c r="O97" s="20">
        <f t="shared" si="8"/>
        <v>2.8595407075843182</v>
      </c>
      <c r="P97" s="20">
        <f t="shared" si="9"/>
        <v>1.4297703575476401</v>
      </c>
    </row>
    <row r="98" spans="1:16" x14ac:dyDescent="0.2">
      <c r="A98" s="1">
        <v>630</v>
      </c>
      <c r="B98" s="3" t="s">
        <v>123</v>
      </c>
      <c r="C98" s="1">
        <v>12.6129663278249</v>
      </c>
      <c r="D98" s="23">
        <f>VLOOKUP(A98,CentroidFlowpath!$C$2:$D$290,2,FALSE)</f>
        <v>19659.8314720253</v>
      </c>
      <c r="E98" s="23">
        <f>VLOOKUP($A98,Longest_FlowPath!$B$2:$T$290,9,FALSE)</f>
        <v>44123.521763639103</v>
      </c>
      <c r="F98" s="20">
        <f t="shared" si="5"/>
        <v>0.44556351547229373</v>
      </c>
      <c r="G98" s="26">
        <f>VLOOKUP($A98,Longest_FlowPath!$B$2:$T$290,2,FALSE)</f>
        <v>6.3775368046869998E-3</v>
      </c>
      <c r="H98" s="20">
        <f>VLOOKUP($A98,Longest_FlowPath!$B$2:$T$290,3,FALSE)</f>
        <v>790.33654799999897</v>
      </c>
      <c r="I98" s="20">
        <f>VLOOKUP($A98,Longest_FlowPath!$B$2:$T$290,3,FALSE)</f>
        <v>790.33654799999897</v>
      </c>
      <c r="J98" s="26">
        <f>VLOOKUP($A98,Longest_FlowPath!$B$2:$T$290,5,FALSE)</f>
        <v>6.0166435812200004E-3</v>
      </c>
      <c r="K98" s="20">
        <f>VLOOKUP($A98,Longest_FlowPath!$B$2:$T$290,6,FALSE)</f>
        <v>540.59710700000005</v>
      </c>
      <c r="L98" s="20">
        <f>VLOOKUP($A98,Longest_FlowPath!$B$2:$T$290,7,FALSE)</f>
        <v>739.70373500000005</v>
      </c>
      <c r="M98" s="20">
        <f t="shared" si="6"/>
        <v>33.673394328747356</v>
      </c>
      <c r="N98" s="20">
        <f t="shared" si="7"/>
        <v>31.767878108841604</v>
      </c>
      <c r="O98" s="20">
        <f t="shared" si="8"/>
        <v>8.3567276067498302</v>
      </c>
      <c r="P98" s="20">
        <f t="shared" si="9"/>
        <v>3.7234529303078219</v>
      </c>
    </row>
    <row r="99" spans="1:16" x14ac:dyDescent="0.2">
      <c r="A99" s="1">
        <v>632</v>
      </c>
      <c r="B99" s="3" t="s">
        <v>124</v>
      </c>
      <c r="C99" s="1">
        <v>9.1105807520618001</v>
      </c>
      <c r="D99" s="23">
        <f>VLOOKUP(A99,CentroidFlowpath!$C$2:$D$290,2,FALSE)</f>
        <v>13025.652386578</v>
      </c>
      <c r="E99" s="23">
        <f>VLOOKUP($A99,Longest_FlowPath!$B$2:$T$290,9,FALSE)</f>
        <v>29974.073599187901</v>
      </c>
      <c r="F99" s="20">
        <f t="shared" si="5"/>
        <v>0.43456396887378396</v>
      </c>
      <c r="G99" s="26">
        <f>VLOOKUP($A99,Longest_FlowPath!$B$2:$T$290,2,FALSE)</f>
        <v>4.9240083938410003E-3</v>
      </c>
      <c r="H99" s="20">
        <f>VLOOKUP($A99,Longest_FlowPath!$B$2:$T$290,3,FALSE)</f>
        <v>830.82678199999896</v>
      </c>
      <c r="I99" s="20">
        <f>VLOOKUP($A99,Longest_FlowPath!$B$2:$T$290,3,FALSE)</f>
        <v>830.82678199999896</v>
      </c>
      <c r="J99" s="26">
        <f>VLOOKUP($A99,Longest_FlowPath!$B$2:$T$290,5,FALSE)</f>
        <v>7.0129916099349997E-3</v>
      </c>
      <c r="K99" s="20">
        <f>VLOOKUP($A99,Longest_FlowPath!$B$2:$T$290,6,FALSE)</f>
        <v>641.03997800000002</v>
      </c>
      <c r="L99" s="20">
        <f>VLOOKUP($A99,Longest_FlowPath!$B$2:$T$290,7,FALSE)</f>
        <v>798.69592299999897</v>
      </c>
      <c r="M99" s="20">
        <f t="shared" si="6"/>
        <v>25.998764319480482</v>
      </c>
      <c r="N99" s="20">
        <f t="shared" si="7"/>
        <v>37.028595700456798</v>
      </c>
      <c r="O99" s="20">
        <f t="shared" si="8"/>
        <v>5.6769078786340721</v>
      </c>
      <c r="P99" s="20">
        <f t="shared" si="9"/>
        <v>2.4669796186700759</v>
      </c>
    </row>
    <row r="100" spans="1:16" x14ac:dyDescent="0.2">
      <c r="A100" s="1">
        <v>1225</v>
      </c>
      <c r="B100" s="3" t="s">
        <v>127</v>
      </c>
      <c r="C100" s="1">
        <v>39.237212176328597</v>
      </c>
      <c r="D100" s="23">
        <f>VLOOKUP(A100,CentroidFlowpath!$C$2:$D$290,2,FALSE)</f>
        <v>41159.075982239498</v>
      </c>
      <c r="E100" s="23">
        <f>VLOOKUP($A100,Longest_FlowPath!$B$2:$T$290,9,FALSE)</f>
        <v>89852.976054454804</v>
      </c>
      <c r="F100" s="20">
        <f t="shared" si="5"/>
        <v>0.45807137158479105</v>
      </c>
      <c r="G100" s="26">
        <f>VLOOKUP($A100,Longest_FlowPath!$B$2:$T$290,2,FALSE)</f>
        <v>3.592716670891E-3</v>
      </c>
      <c r="H100" s="20">
        <f>VLOOKUP($A100,Longest_FlowPath!$B$2:$T$290,3,FALSE)</f>
        <v>839.12066700000003</v>
      </c>
      <c r="I100" s="20">
        <f>VLOOKUP($A100,Longest_FlowPath!$B$2:$T$290,3,FALSE)</f>
        <v>839.12066700000003</v>
      </c>
      <c r="J100" s="26">
        <f>VLOOKUP($A100,Longest_FlowPath!$B$2:$T$290,5,FALSE)</f>
        <v>3.5624774684439998E-3</v>
      </c>
      <c r="K100" s="20">
        <f>VLOOKUP($A100,Longest_FlowPath!$B$2:$T$290,6,FALSE)</f>
        <v>520.06030299999895</v>
      </c>
      <c r="L100" s="20">
        <f>VLOOKUP($A100,Longest_FlowPath!$B$2:$T$290,7,FALSE)</f>
        <v>760.13470500000005</v>
      </c>
      <c r="M100" s="20">
        <f t="shared" si="6"/>
        <v>18.969544022304479</v>
      </c>
      <c r="N100" s="20">
        <f t="shared" si="7"/>
        <v>18.809881033384318</v>
      </c>
      <c r="O100" s="20">
        <f t="shared" si="8"/>
        <v>17.017609101222501</v>
      </c>
      <c r="P100" s="20">
        <f t="shared" si="9"/>
        <v>7.7952795420908139</v>
      </c>
    </row>
    <row r="101" spans="1:16" x14ac:dyDescent="0.2">
      <c r="A101" s="1">
        <v>648</v>
      </c>
      <c r="B101" s="3" t="s">
        <v>130</v>
      </c>
      <c r="C101" s="1">
        <v>12.9621971398875</v>
      </c>
      <c r="D101" s="23">
        <f>VLOOKUP(A101,CentroidFlowpath!$C$2:$D$290,2,FALSE)</f>
        <v>21646.301981561101</v>
      </c>
      <c r="E101" s="23">
        <f>VLOOKUP($A101,Longest_FlowPath!$B$2:$T$290,9,FALSE)</f>
        <v>46987.147868467197</v>
      </c>
      <c r="F101" s="20">
        <f t="shared" si="5"/>
        <v>0.46068559092278527</v>
      </c>
      <c r="G101" s="26">
        <f>VLOOKUP($A101,Longest_FlowPath!$B$2:$T$290,2,FALSE)</f>
        <v>3.7032468003190002E-3</v>
      </c>
      <c r="H101" s="20">
        <f>VLOOKUP($A101,Longest_FlowPath!$B$2:$T$290,3,FALSE)</f>
        <v>639.58429000000001</v>
      </c>
      <c r="I101" s="20">
        <f>VLOOKUP($A101,Longest_FlowPath!$B$2:$T$290,3,FALSE)</f>
        <v>639.58429000000001</v>
      </c>
      <c r="J101" s="26">
        <f>VLOOKUP($A101,Longest_FlowPath!$B$2:$T$290,5,FALSE)</f>
        <v>3.8550398896399999E-3</v>
      </c>
      <c r="K101" s="20">
        <f>VLOOKUP($A101,Longest_FlowPath!$B$2:$T$290,6,FALSE)</f>
        <v>471.82601899999901</v>
      </c>
      <c r="L101" s="20">
        <f>VLOOKUP($A101,Longest_FlowPath!$B$2:$T$290,7,FALSE)</f>
        <v>607.67901600000005</v>
      </c>
      <c r="M101" s="20">
        <f t="shared" si="6"/>
        <v>19.55314310568432</v>
      </c>
      <c r="N101" s="20">
        <f t="shared" si="7"/>
        <v>20.354610617299201</v>
      </c>
      <c r="O101" s="20">
        <f t="shared" si="8"/>
        <v>8.8990810356945449</v>
      </c>
      <c r="P101" s="20">
        <f t="shared" si="9"/>
        <v>4.0996784055986932</v>
      </c>
    </row>
    <row r="102" spans="1:16" x14ac:dyDescent="0.2">
      <c r="A102" s="1">
        <v>658</v>
      </c>
      <c r="B102" s="3" t="s">
        <v>129</v>
      </c>
      <c r="C102" s="1">
        <v>19.723722813764098</v>
      </c>
      <c r="D102" s="23">
        <f>VLOOKUP(A102,CentroidFlowpath!$C$2:$D$290,2,FALSE)</f>
        <v>34466.160081832997</v>
      </c>
      <c r="E102" s="23">
        <f>VLOOKUP($A102,Longest_FlowPath!$B$2:$T$290,9,FALSE)</f>
        <v>75284.845273530402</v>
      </c>
      <c r="F102" s="20">
        <f t="shared" si="5"/>
        <v>0.45781006730648149</v>
      </c>
      <c r="G102" s="26">
        <f>VLOOKUP($A102,Longest_FlowPath!$B$2:$T$290,2,FALSE)</f>
        <v>4.4147090399459998E-3</v>
      </c>
      <c r="H102" s="20">
        <f>VLOOKUP($A102,Longest_FlowPath!$B$2:$T$290,3,FALSE)</f>
        <v>811.31463599999904</v>
      </c>
      <c r="I102" s="20">
        <f>VLOOKUP($A102,Longest_FlowPath!$B$2:$T$290,3,FALSE)</f>
        <v>811.31463599999904</v>
      </c>
      <c r="J102" s="26">
        <f>VLOOKUP($A102,Longest_FlowPath!$B$2:$T$290,5,FALSE)</f>
        <v>3.8605473068409999E-3</v>
      </c>
      <c r="K102" s="20">
        <f>VLOOKUP($A102,Longest_FlowPath!$B$2:$T$290,6,FALSE)</f>
        <v>505.53790299999901</v>
      </c>
      <c r="L102" s="20">
        <f>VLOOKUP($A102,Longest_FlowPath!$B$2:$T$290,7,FALSE)</f>
        <v>723.51843299999905</v>
      </c>
      <c r="M102" s="20">
        <f t="shared" si="6"/>
        <v>23.309663730914878</v>
      </c>
      <c r="N102" s="20">
        <f t="shared" si="7"/>
        <v>20.383689780120481</v>
      </c>
      <c r="O102" s="20">
        <f t="shared" si="8"/>
        <v>14.258493423017121</v>
      </c>
      <c r="P102" s="20">
        <f t="shared" si="9"/>
        <v>6.527681833680492</v>
      </c>
    </row>
    <row r="103" spans="1:16" x14ac:dyDescent="0.2">
      <c r="A103" s="1">
        <v>662</v>
      </c>
      <c r="B103" s="3" t="s">
        <v>128</v>
      </c>
      <c r="C103" s="1">
        <v>56.862770143954599</v>
      </c>
      <c r="D103" s="23">
        <f>VLOOKUP(A103,CentroidFlowpath!$C$2:$D$290,2,FALSE)</f>
        <v>65471.401265729401</v>
      </c>
      <c r="E103" s="23">
        <f>VLOOKUP($A103,Longest_FlowPath!$B$2:$T$290,9,FALSE)</f>
        <v>118483.22140626999</v>
      </c>
      <c r="F103" s="20">
        <f t="shared" si="5"/>
        <v>0.55257951707130681</v>
      </c>
      <c r="G103" s="26">
        <f>VLOOKUP($A103,Longest_FlowPath!$B$2:$T$290,2,FALSE)</f>
        <v>3.4165789653200001E-3</v>
      </c>
      <c r="H103" s="20">
        <f>VLOOKUP($A103,Longest_FlowPath!$B$2:$T$290,3,FALSE)</f>
        <v>882.71313499999906</v>
      </c>
      <c r="I103" s="20">
        <f>VLOOKUP($A103,Longest_FlowPath!$B$2:$T$290,3,FALSE)</f>
        <v>882.71313499999906</v>
      </c>
      <c r="J103" s="26">
        <f>VLOOKUP($A103,Longest_FlowPath!$B$2:$T$290,5,FALSE)</f>
        <v>3.087851570805E-3</v>
      </c>
      <c r="K103" s="20">
        <f>VLOOKUP($A103,Longest_FlowPath!$B$2:$T$290,6,FALSE)</f>
        <v>491.17453</v>
      </c>
      <c r="L103" s="20">
        <f>VLOOKUP($A103,Longest_FlowPath!$B$2:$T$290,7,FALSE)</f>
        <v>765.56848100000002</v>
      </c>
      <c r="M103" s="20">
        <f t="shared" si="6"/>
        <v>18.039536936889601</v>
      </c>
      <c r="N103" s="20">
        <f t="shared" si="7"/>
        <v>16.303856293850401</v>
      </c>
      <c r="O103" s="20">
        <f t="shared" si="8"/>
        <v>22.440004054217802</v>
      </c>
      <c r="P103" s="20">
        <f t="shared" si="9"/>
        <v>12.399886603357841</v>
      </c>
    </row>
    <row r="104" spans="1:16" x14ac:dyDescent="0.2">
      <c r="A104" s="1">
        <v>681</v>
      </c>
      <c r="B104" s="3" t="s">
        <v>134</v>
      </c>
      <c r="C104" s="1">
        <v>48.520149640843897</v>
      </c>
      <c r="D104" s="23">
        <f>VLOOKUP(A104,CentroidFlowpath!$C$2:$D$290,2,FALSE)</f>
        <v>49309.335226893003</v>
      </c>
      <c r="E104" s="23">
        <f>VLOOKUP($A104,Longest_FlowPath!$B$2:$T$290,9,FALSE)</f>
        <v>105114.678147887</v>
      </c>
      <c r="F104" s="20">
        <f t="shared" si="5"/>
        <v>0.46910037775617935</v>
      </c>
      <c r="G104" s="26">
        <f>VLOOKUP($A104,Longest_FlowPath!$B$2:$T$290,2,FALSE)</f>
        <v>2.8090881616420001E-3</v>
      </c>
      <c r="H104" s="20">
        <f>VLOOKUP($A104,Longest_FlowPath!$B$2:$T$290,3,FALSE)</f>
        <v>736.76208499999905</v>
      </c>
      <c r="I104" s="20">
        <f>VLOOKUP($A104,Longest_FlowPath!$B$2:$T$290,3,FALSE)</f>
        <v>736.76208499999905</v>
      </c>
      <c r="J104" s="26">
        <f>VLOOKUP($A104,Longest_FlowPath!$B$2:$T$290,5,FALSE)</f>
        <v>1.9746403038780002E-3</v>
      </c>
      <c r="K104" s="20">
        <f>VLOOKUP($A104,Longest_FlowPath!$B$2:$T$290,6,FALSE)</f>
        <v>482.78689600000001</v>
      </c>
      <c r="L104" s="20">
        <f>VLOOKUP($A104,Longest_FlowPath!$B$2:$T$290,7,FALSE)</f>
        <v>638.459656</v>
      </c>
      <c r="M104" s="20">
        <f t="shared" si="6"/>
        <v>14.831985493469761</v>
      </c>
      <c r="N104" s="20">
        <f t="shared" si="7"/>
        <v>10.426100804475841</v>
      </c>
      <c r="O104" s="20">
        <f t="shared" si="8"/>
        <v>19.908082982554355</v>
      </c>
      <c r="P104" s="20">
        <f t="shared" si="9"/>
        <v>9.3388892475176135</v>
      </c>
    </row>
    <row r="105" spans="1:16" x14ac:dyDescent="0.2">
      <c r="A105" s="1">
        <v>672</v>
      </c>
      <c r="B105" s="3" t="s">
        <v>131</v>
      </c>
      <c r="C105" s="1">
        <v>90.400396293942606</v>
      </c>
      <c r="D105" s="23">
        <f>VLOOKUP(A105,CentroidFlowpath!$C$2:$D$290,2,FALSE)</f>
        <v>45009.351181101803</v>
      </c>
      <c r="E105" s="23">
        <f>VLOOKUP($A105,Longest_FlowPath!$B$2:$T$290,9,FALSE)</f>
        <v>93937.975125326004</v>
      </c>
      <c r="F105" s="20">
        <f t="shared" si="5"/>
        <v>0.47913903957428527</v>
      </c>
      <c r="G105" s="26">
        <f>VLOOKUP($A105,Longest_FlowPath!$B$2:$T$290,2,FALSE)</f>
        <v>3.9260810604869996E-3</v>
      </c>
      <c r="H105" s="20">
        <f>VLOOKUP($A105,Longest_FlowPath!$B$2:$T$290,3,FALSE)</f>
        <v>965.65875200000005</v>
      </c>
      <c r="I105" s="20">
        <f>VLOOKUP($A105,Longest_FlowPath!$B$2:$T$290,3,FALSE)</f>
        <v>965.65875200000005</v>
      </c>
      <c r="J105" s="26">
        <f>VLOOKUP($A105,Longest_FlowPath!$B$2:$T$290,5,FALSE)</f>
        <v>2.7853656803960001E-3</v>
      </c>
      <c r="K105" s="20">
        <f>VLOOKUP($A105,Longest_FlowPath!$B$2:$T$290,6,FALSE)</f>
        <v>620.057861</v>
      </c>
      <c r="L105" s="20">
        <f>VLOOKUP($A105,Longest_FlowPath!$B$2:$T$290,7,FALSE)</f>
        <v>816.29656999999895</v>
      </c>
      <c r="M105" s="20">
        <f t="shared" si="6"/>
        <v>20.729707999371357</v>
      </c>
      <c r="N105" s="20">
        <f t="shared" si="7"/>
        <v>14.70673079249088</v>
      </c>
      <c r="O105" s="20">
        <f t="shared" si="8"/>
        <v>17.791283167675381</v>
      </c>
      <c r="P105" s="20">
        <f t="shared" si="9"/>
        <v>8.5244983297541292</v>
      </c>
    </row>
    <row r="106" spans="1:16" x14ac:dyDescent="0.2">
      <c r="A106" s="1">
        <v>677</v>
      </c>
      <c r="B106" s="3" t="s">
        <v>132</v>
      </c>
      <c r="C106" s="1">
        <v>34.614160555254401</v>
      </c>
      <c r="D106" s="23">
        <f>VLOOKUP(A106,CentroidFlowpath!$C$2:$D$290,2,FALSE)</f>
        <v>27959.005999446399</v>
      </c>
      <c r="E106" s="23">
        <f>VLOOKUP($A106,Longest_FlowPath!$B$2:$T$290,9,FALSE)</f>
        <v>64898.337083653198</v>
      </c>
      <c r="F106" s="20">
        <f t="shared" si="5"/>
        <v>0.43081236370367343</v>
      </c>
      <c r="G106" s="26">
        <f>VLOOKUP($A106,Longest_FlowPath!$B$2:$T$290,2,FALSE)</f>
        <v>3.41295143995E-3</v>
      </c>
      <c r="H106" s="20">
        <f>VLOOKUP($A106,Longest_FlowPath!$B$2:$T$290,3,FALSE)</f>
        <v>771.527649</v>
      </c>
      <c r="I106" s="20">
        <f>VLOOKUP($A106,Longest_FlowPath!$B$2:$T$290,3,FALSE)</f>
        <v>771.527649</v>
      </c>
      <c r="J106" s="26">
        <f>VLOOKUP($A106,Longest_FlowPath!$B$2:$T$290,5,FALSE)</f>
        <v>2.8220319589589999E-3</v>
      </c>
      <c r="K106" s="20">
        <f>VLOOKUP($A106,Longest_FlowPath!$B$2:$T$290,6,FALSE)</f>
        <v>549.91961700000002</v>
      </c>
      <c r="L106" s="20">
        <f>VLOOKUP($A106,Longest_FlowPath!$B$2:$T$290,7,FALSE)</f>
        <v>687.278503</v>
      </c>
      <c r="M106" s="20">
        <f t="shared" si="6"/>
        <v>18.020383602936</v>
      </c>
      <c r="N106" s="20">
        <f t="shared" si="7"/>
        <v>14.90032874330352</v>
      </c>
      <c r="O106" s="20">
        <f t="shared" si="8"/>
        <v>12.291351720388864</v>
      </c>
      <c r="P106" s="20">
        <f t="shared" si="9"/>
        <v>5.2952662877739396</v>
      </c>
    </row>
    <row r="107" spans="1:16" x14ac:dyDescent="0.2">
      <c r="A107" s="1">
        <v>682</v>
      </c>
      <c r="B107" s="3" t="s">
        <v>133</v>
      </c>
      <c r="C107" s="1">
        <v>18.132203252895501</v>
      </c>
      <c r="D107" s="23">
        <f>VLOOKUP(A107,CentroidFlowpath!$C$2:$D$290,2,FALSE)</f>
        <v>16654.594598237501</v>
      </c>
      <c r="E107" s="23">
        <f>VLOOKUP($A107,Longest_FlowPath!$B$2:$T$290,9,FALSE)</f>
        <v>45827.0293581062</v>
      </c>
      <c r="F107" s="20">
        <f t="shared" si="5"/>
        <v>0.36342295871053493</v>
      </c>
      <c r="G107" s="26">
        <f>VLOOKUP($A107,Longest_FlowPath!$B$2:$T$290,2,FALSE)</f>
        <v>4.2119345221280002E-3</v>
      </c>
      <c r="H107" s="20">
        <f>VLOOKUP($A107,Longest_FlowPath!$B$2:$T$290,3,FALSE)</f>
        <v>732.33660899999904</v>
      </c>
      <c r="I107" s="20">
        <f>VLOOKUP($A107,Longest_FlowPath!$B$2:$T$290,3,FALSE)</f>
        <v>732.33660899999904</v>
      </c>
      <c r="J107" s="26">
        <f>VLOOKUP($A107,Longest_FlowPath!$B$2:$T$290,5,FALSE)</f>
        <v>2.5546926411440002E-3</v>
      </c>
      <c r="K107" s="20">
        <f>VLOOKUP($A107,Longest_FlowPath!$B$2:$T$290,6,FALSE)</f>
        <v>550.03277600000001</v>
      </c>
      <c r="L107" s="20">
        <f>VLOOKUP($A107,Longest_FlowPath!$B$2:$T$290,7,FALSE)</f>
        <v>637.838257</v>
      </c>
      <c r="M107" s="20">
        <f t="shared" si="6"/>
        <v>22.239014276835842</v>
      </c>
      <c r="N107" s="20">
        <f t="shared" si="7"/>
        <v>13.488777145240322</v>
      </c>
      <c r="O107" s="20">
        <f t="shared" si="8"/>
        <v>8.679361620853447</v>
      </c>
      <c r="P107" s="20">
        <f t="shared" si="9"/>
        <v>3.1542792799692236</v>
      </c>
    </row>
    <row r="108" spans="1:16" x14ac:dyDescent="0.2">
      <c r="A108" s="1">
        <v>688</v>
      </c>
      <c r="B108" s="3" t="s">
        <v>136</v>
      </c>
      <c r="C108" s="1">
        <v>43.904742975719103</v>
      </c>
      <c r="D108" s="23">
        <f>VLOOKUP(A108,CentroidFlowpath!$C$2:$D$290,2,FALSE)</f>
        <v>70531.154773083195</v>
      </c>
      <c r="E108" s="23">
        <f>VLOOKUP($A108,Longest_FlowPath!$B$2:$T$290,9,FALSE)</f>
        <v>119022.90717068499</v>
      </c>
      <c r="F108" s="20">
        <f t="shared" si="5"/>
        <v>0.59258470868920954</v>
      </c>
      <c r="G108" s="26">
        <f>VLOOKUP($A108,Longest_FlowPath!$B$2:$T$290,2,FALSE)</f>
        <v>2.3197036315380001E-3</v>
      </c>
      <c r="H108" s="20">
        <f>VLOOKUP($A108,Longest_FlowPath!$B$2:$T$290,3,FALSE)</f>
        <v>679.13488800000005</v>
      </c>
      <c r="I108" s="20">
        <f>VLOOKUP($A108,Longest_FlowPath!$B$2:$T$290,3,FALSE)</f>
        <v>679.13488800000005</v>
      </c>
      <c r="J108" s="26">
        <f>VLOOKUP($A108,Longest_FlowPath!$B$2:$T$290,5,FALSE)</f>
        <v>1.2860322854810001E-3</v>
      </c>
      <c r="K108" s="20">
        <f>VLOOKUP($A108,Longest_FlowPath!$B$2:$T$290,6,FALSE)</f>
        <v>412.54229700000002</v>
      </c>
      <c r="L108" s="20">
        <f>VLOOKUP($A108,Longest_FlowPath!$B$2:$T$290,7,FALSE)</f>
        <v>527.34277299999906</v>
      </c>
      <c r="M108" s="20">
        <f t="shared" si="6"/>
        <v>12.24803517452064</v>
      </c>
      <c r="N108" s="20">
        <f t="shared" si="7"/>
        <v>6.7902504673396802</v>
      </c>
      <c r="O108" s="20">
        <f t="shared" si="8"/>
        <v>22.542217267175189</v>
      </c>
      <c r="P108" s="20">
        <f t="shared" si="9"/>
        <v>13.358173252477878</v>
      </c>
    </row>
    <row r="109" spans="1:16" x14ac:dyDescent="0.2">
      <c r="A109" s="1">
        <v>726</v>
      </c>
      <c r="B109" s="3" t="s">
        <v>149</v>
      </c>
      <c r="C109" s="1">
        <v>9.5824767399739201</v>
      </c>
      <c r="D109" s="23">
        <f>VLOOKUP(A109,CentroidFlowpath!$C$2:$D$290,2,FALSE)</f>
        <v>18183.3314267612</v>
      </c>
      <c r="E109" s="23">
        <f>VLOOKUP($A109,Longest_FlowPath!$B$2:$T$290,9,FALSE)</f>
        <v>40311.617991684601</v>
      </c>
      <c r="F109" s="20">
        <f t="shared" si="5"/>
        <v>0.45106925329844166</v>
      </c>
      <c r="G109" s="26">
        <f>VLOOKUP($A109,Longest_FlowPath!$B$2:$T$290,2,FALSE)</f>
        <v>7.2477421536460002E-3</v>
      </c>
      <c r="H109" s="20">
        <f>VLOOKUP($A109,Longest_FlowPath!$B$2:$T$290,3,FALSE)</f>
        <v>693.13934300000005</v>
      </c>
      <c r="I109" s="20">
        <f>VLOOKUP($A109,Longest_FlowPath!$B$2:$T$290,3,FALSE)</f>
        <v>693.13934300000005</v>
      </c>
      <c r="J109" s="26">
        <f>VLOOKUP($A109,Longest_FlowPath!$B$2:$T$290,5,FALSE)</f>
        <v>4.4849525688590002E-3</v>
      </c>
      <c r="K109" s="20">
        <f>VLOOKUP($A109,Longest_FlowPath!$B$2:$T$290,6,FALSE)</f>
        <v>401.15670799999901</v>
      </c>
      <c r="L109" s="20">
        <f>VLOOKUP($A109,Longest_FlowPath!$B$2:$T$290,7,FALSE)</f>
        <v>536.75347899999895</v>
      </c>
      <c r="M109" s="20">
        <f t="shared" si="6"/>
        <v>38.268078571250882</v>
      </c>
      <c r="N109" s="20">
        <f t="shared" si="7"/>
        <v>23.680549563575521</v>
      </c>
      <c r="O109" s="20">
        <f t="shared" si="8"/>
        <v>7.6347761347887504</v>
      </c>
      <c r="P109" s="20">
        <f t="shared" si="9"/>
        <v>3.4438127702199242</v>
      </c>
    </row>
    <row r="110" spans="1:16" x14ac:dyDescent="0.2">
      <c r="A110" s="1">
        <v>700</v>
      </c>
      <c r="B110" s="3" t="s">
        <v>145</v>
      </c>
      <c r="C110" s="1">
        <v>111.68957663039799</v>
      </c>
      <c r="D110" s="23">
        <f>VLOOKUP(A110,CentroidFlowpath!$C$2:$D$290,2,FALSE)</f>
        <v>67488.561527540602</v>
      </c>
      <c r="E110" s="23">
        <f>VLOOKUP($A110,Longest_FlowPath!$B$2:$T$290,9,FALSE)</f>
        <v>131719.158947205</v>
      </c>
      <c r="F110" s="20">
        <f t="shared" si="5"/>
        <v>0.51236708514507767</v>
      </c>
      <c r="G110" s="26">
        <f>VLOOKUP($A110,Longest_FlowPath!$B$2:$T$290,2,FALSE)</f>
        <v>1.3191525165270001E-3</v>
      </c>
      <c r="H110" s="20">
        <f>VLOOKUP($A110,Longest_FlowPath!$B$2:$T$290,3,FALSE)</f>
        <v>683.28222700000003</v>
      </c>
      <c r="I110" s="20">
        <f>VLOOKUP($A110,Longest_FlowPath!$B$2:$T$290,3,FALSE)</f>
        <v>683.28222700000003</v>
      </c>
      <c r="J110" s="26">
        <f>VLOOKUP($A110,Longest_FlowPath!$B$2:$T$290,5,FALSE)</f>
        <v>1.0033952822279999E-3</v>
      </c>
      <c r="K110" s="20">
        <f>VLOOKUP($A110,Longest_FlowPath!$B$2:$T$290,6,FALSE)</f>
        <v>510.03610200000003</v>
      </c>
      <c r="L110" s="20">
        <f>VLOOKUP($A110,Longest_FlowPath!$B$2:$T$290,7,FALSE)</f>
        <v>609.160889</v>
      </c>
      <c r="M110" s="20">
        <f t="shared" si="6"/>
        <v>6.96512528726256</v>
      </c>
      <c r="N110" s="20">
        <f t="shared" si="7"/>
        <v>5.2979270901638396</v>
      </c>
      <c r="O110" s="20">
        <f t="shared" si="8"/>
        <v>24.946810406667613</v>
      </c>
      <c r="P110" s="20">
        <f t="shared" si="9"/>
        <v>12.781924531731175</v>
      </c>
    </row>
    <row r="111" spans="1:16" x14ac:dyDescent="0.2">
      <c r="A111" s="1">
        <v>702</v>
      </c>
      <c r="B111" s="3" t="s">
        <v>144</v>
      </c>
      <c r="C111" s="1">
        <v>25.9532361944147</v>
      </c>
      <c r="D111" s="23">
        <f>VLOOKUP(A111,CentroidFlowpath!$C$2:$D$290,2,FALSE)</f>
        <v>28207.117283230898</v>
      </c>
      <c r="E111" s="23">
        <f>VLOOKUP($A111,Longest_FlowPath!$B$2:$T$290,9,FALSE)</f>
        <v>57477.977331395399</v>
      </c>
      <c r="F111" s="20">
        <f t="shared" si="5"/>
        <v>0.49074651880318892</v>
      </c>
      <c r="G111" s="26">
        <f>VLOOKUP($A111,Longest_FlowPath!$B$2:$T$290,2,FALSE)</f>
        <v>4.3774387109929997E-3</v>
      </c>
      <c r="H111" s="20">
        <f>VLOOKUP($A111,Longest_FlowPath!$B$2:$T$290,3,FALSE)</f>
        <v>838.84869400000002</v>
      </c>
      <c r="I111" s="20">
        <f>VLOOKUP($A111,Longest_FlowPath!$B$2:$T$290,3,FALSE)</f>
        <v>838.84869400000002</v>
      </c>
      <c r="J111" s="26">
        <f>VLOOKUP($A111,Longest_FlowPath!$B$2:$T$290,5,FALSE)</f>
        <v>2.9184920982779998E-3</v>
      </c>
      <c r="K111" s="20">
        <f>VLOOKUP($A111,Longest_FlowPath!$B$2:$T$290,6,FALSE)</f>
        <v>597.30651899999896</v>
      </c>
      <c r="L111" s="20">
        <f>VLOOKUP($A111,Longest_FlowPath!$B$2:$T$290,7,FALSE)</f>
        <v>723.11828600000001</v>
      </c>
      <c r="M111" s="20">
        <f t="shared" si="6"/>
        <v>23.112876394043038</v>
      </c>
      <c r="N111" s="20">
        <f t="shared" si="7"/>
        <v>15.409638278907838</v>
      </c>
      <c r="O111" s="20">
        <f t="shared" si="8"/>
        <v>10.885980555188523</v>
      </c>
      <c r="P111" s="20">
        <f t="shared" si="9"/>
        <v>5.3422570612179729</v>
      </c>
    </row>
    <row r="112" spans="1:16" x14ac:dyDescent="0.2">
      <c r="A112" s="1">
        <v>711</v>
      </c>
      <c r="B112" s="3" t="s">
        <v>146</v>
      </c>
      <c r="C112" s="1">
        <v>19.286576225142301</v>
      </c>
      <c r="D112" s="23">
        <f>VLOOKUP(A112,CentroidFlowpath!$C$2:$D$290,2,FALSE)</f>
        <v>37124.364052375902</v>
      </c>
      <c r="E112" s="23">
        <f>VLOOKUP($A112,Longest_FlowPath!$B$2:$T$290,9,FALSE)</f>
        <v>62568.005390326303</v>
      </c>
      <c r="F112" s="20">
        <f t="shared" si="5"/>
        <v>0.59334421515881874</v>
      </c>
      <c r="G112" s="26">
        <f>VLOOKUP($A112,Longest_FlowPath!$B$2:$T$290,2,FALSE)</f>
        <v>2.5744263381120001E-3</v>
      </c>
      <c r="H112" s="20">
        <f>VLOOKUP($A112,Longest_FlowPath!$B$2:$T$290,3,FALSE)</f>
        <v>671.05877699999905</v>
      </c>
      <c r="I112" s="20">
        <f>VLOOKUP($A112,Longest_FlowPath!$B$2:$T$290,3,FALSE)</f>
        <v>671.05877699999905</v>
      </c>
      <c r="J112" s="26">
        <f>VLOOKUP($A112,Longest_FlowPath!$B$2:$T$290,5,FALSE)</f>
        <v>1.739572048914E-3</v>
      </c>
      <c r="K112" s="20">
        <f>VLOOKUP($A112,Longest_FlowPath!$B$2:$T$290,6,FALSE)</f>
        <v>510.01641799999902</v>
      </c>
      <c r="L112" s="20">
        <f>VLOOKUP($A112,Longest_FlowPath!$B$2:$T$290,7,FALSE)</f>
        <v>591.64758300000005</v>
      </c>
      <c r="M112" s="20">
        <f t="shared" si="6"/>
        <v>13.59297106523136</v>
      </c>
      <c r="N112" s="20">
        <f t="shared" si="7"/>
        <v>9.1849404182659207</v>
      </c>
      <c r="O112" s="20">
        <f t="shared" si="8"/>
        <v>11.850001020895133</v>
      </c>
      <c r="P112" s="20">
        <f t="shared" si="9"/>
        <v>7.0311295553742239</v>
      </c>
    </row>
    <row r="113" spans="1:16" x14ac:dyDescent="0.2">
      <c r="A113" s="1">
        <v>716</v>
      </c>
      <c r="B113" s="3" t="s">
        <v>143</v>
      </c>
      <c r="C113" s="1">
        <v>4.3638215441772799</v>
      </c>
      <c r="D113" s="23">
        <f>VLOOKUP(A113,CentroidFlowpath!$C$2:$D$290,2,FALSE)</f>
        <v>13819.4474775171</v>
      </c>
      <c r="E113" s="23">
        <f>VLOOKUP($A113,Longest_FlowPath!$B$2:$T$290,9,FALSE)</f>
        <v>24889.135951211701</v>
      </c>
      <c r="F113" s="20">
        <f t="shared" si="5"/>
        <v>0.55524014592576942</v>
      </c>
      <c r="G113" s="26">
        <f>VLOOKUP($A113,Longest_FlowPath!$B$2:$T$290,2,FALSE)</f>
        <v>6.5168792246519999E-3</v>
      </c>
      <c r="H113" s="20">
        <f>VLOOKUP($A113,Longest_FlowPath!$B$2:$T$290,3,FALSE)</f>
        <v>672.26415999999904</v>
      </c>
      <c r="I113" s="20">
        <f>VLOOKUP($A113,Longest_FlowPath!$B$2:$T$290,3,FALSE)</f>
        <v>672.26415999999904</v>
      </c>
      <c r="J113" s="26">
        <f>VLOOKUP($A113,Longest_FlowPath!$B$2:$T$290,5,FALSE)</f>
        <v>4.7521446130220002E-3</v>
      </c>
      <c r="K113" s="20">
        <f>VLOOKUP($A113,Longest_FlowPath!$B$2:$T$290,6,FALSE)</f>
        <v>514.03747599999895</v>
      </c>
      <c r="L113" s="20">
        <f>VLOOKUP($A113,Longest_FlowPath!$B$2:$T$290,7,FALSE)</f>
        <v>602.74505599999895</v>
      </c>
      <c r="M113" s="20">
        <f t="shared" si="6"/>
        <v>34.409122306162558</v>
      </c>
      <c r="N113" s="20">
        <f t="shared" si="7"/>
        <v>25.091323556756162</v>
      </c>
      <c r="O113" s="20">
        <f t="shared" si="8"/>
        <v>4.7138515059113075</v>
      </c>
      <c r="P113" s="20">
        <f t="shared" si="9"/>
        <v>2.6173195980146025</v>
      </c>
    </row>
    <row r="114" spans="1:16" x14ac:dyDescent="0.2">
      <c r="A114" s="1">
        <v>718</v>
      </c>
      <c r="B114" s="3" t="s">
        <v>142</v>
      </c>
      <c r="C114" s="1">
        <v>62.876837584226202</v>
      </c>
      <c r="D114" s="23">
        <f>VLOOKUP(A114,CentroidFlowpath!$C$2:$D$290,2,FALSE)</f>
        <v>45060.611719440203</v>
      </c>
      <c r="E114" s="23">
        <f>VLOOKUP($A114,Longest_FlowPath!$B$2:$T$290,9,FALSE)</f>
        <v>106507.322102348</v>
      </c>
      <c r="F114" s="20">
        <f t="shared" si="5"/>
        <v>0.42307524806735164</v>
      </c>
      <c r="G114" s="26">
        <f>VLOOKUP($A114,Longest_FlowPath!$B$2:$T$290,2,FALSE)</f>
        <v>3.2537438756270001E-3</v>
      </c>
      <c r="H114" s="20">
        <f>VLOOKUP($A114,Longest_FlowPath!$B$2:$T$290,3,FALSE)</f>
        <v>890.176331</v>
      </c>
      <c r="I114" s="20">
        <f>VLOOKUP($A114,Longest_FlowPath!$B$2:$T$290,3,FALSE)</f>
        <v>890.176331</v>
      </c>
      <c r="J114" s="26">
        <f>VLOOKUP($A114,Longest_FlowPath!$B$2:$T$290,5,FALSE)</f>
        <v>2.2946739483180002E-3</v>
      </c>
      <c r="K114" s="20">
        <f>VLOOKUP($A114,Longest_FlowPath!$B$2:$T$290,6,FALSE)</f>
        <v>560.03710899999896</v>
      </c>
      <c r="L114" s="20">
        <f>VLOOKUP($A114,Longest_FlowPath!$B$2:$T$290,7,FALSE)</f>
        <v>743.33679199999904</v>
      </c>
      <c r="M114" s="20">
        <f t="shared" si="6"/>
        <v>17.17976766331056</v>
      </c>
      <c r="N114" s="20">
        <f t="shared" si="7"/>
        <v>12.115878447119041</v>
      </c>
      <c r="O114" s="20">
        <f t="shared" si="8"/>
        <v>20.171841307262877</v>
      </c>
      <c r="P114" s="20">
        <f t="shared" si="9"/>
        <v>8.5342067650454929</v>
      </c>
    </row>
    <row r="115" spans="1:16" x14ac:dyDescent="0.2">
      <c r="A115" s="1">
        <v>1240</v>
      </c>
      <c r="B115" s="3" t="s">
        <v>148</v>
      </c>
      <c r="C115" s="1">
        <v>29.1213331498762</v>
      </c>
      <c r="D115" s="23">
        <f>VLOOKUP(A115,CentroidFlowpath!$C$2:$D$290,2,FALSE)</f>
        <v>30175.0210939067</v>
      </c>
      <c r="E115" s="23">
        <f>VLOOKUP($A115,Longest_FlowPath!$B$2:$T$290,9,FALSE)</f>
        <v>64580.877365302404</v>
      </c>
      <c r="F115" s="20">
        <f t="shared" si="5"/>
        <v>0.46724390136760424</v>
      </c>
      <c r="G115" s="26">
        <f>VLOOKUP($A115,Longest_FlowPath!$B$2:$T$290,2,FALSE)</f>
        <v>3.5819442602409999E-3</v>
      </c>
      <c r="H115" s="20">
        <f>VLOOKUP($A115,Longest_FlowPath!$B$2:$T$290,3,FALSE)</f>
        <v>656.88781700000004</v>
      </c>
      <c r="I115" s="20">
        <f>VLOOKUP($A115,Longest_FlowPath!$B$2:$T$290,3,FALSE)</f>
        <v>656.88781700000004</v>
      </c>
      <c r="J115" s="26">
        <f>VLOOKUP($A115,Longest_FlowPath!$B$2:$T$290,5,FALSE)</f>
        <v>2.6150490396410001E-3</v>
      </c>
      <c r="K115" s="20">
        <f>VLOOKUP($A115,Longest_FlowPath!$B$2:$T$290,6,FALSE)</f>
        <v>456.95538299999902</v>
      </c>
      <c r="L115" s="20">
        <f>VLOOKUP($A115,Longest_FlowPath!$B$2:$T$290,7,FALSE)</f>
        <v>583.61700399999904</v>
      </c>
      <c r="M115" s="20">
        <f t="shared" si="6"/>
        <v>18.91266569407248</v>
      </c>
      <c r="N115" s="20">
        <f t="shared" si="7"/>
        <v>13.807458929304481</v>
      </c>
      <c r="O115" s="20">
        <f t="shared" si="8"/>
        <v>12.231226773731516</v>
      </c>
      <c r="P115" s="20">
        <f t="shared" si="9"/>
        <v>5.7149661162702081</v>
      </c>
    </row>
    <row r="116" spans="1:16" x14ac:dyDescent="0.2">
      <c r="A116" s="1">
        <v>731</v>
      </c>
      <c r="B116" s="3" t="s">
        <v>150</v>
      </c>
      <c r="C116" s="1">
        <v>8.5844758647208899</v>
      </c>
      <c r="D116" s="23">
        <f>VLOOKUP(A116,CentroidFlowpath!$C$2:$D$290,2,FALSE)</f>
        <v>13025.395265465901</v>
      </c>
      <c r="E116" s="23">
        <f>VLOOKUP($A116,Longest_FlowPath!$B$2:$T$290,9,FALSE)</f>
        <v>39128.817208013403</v>
      </c>
      <c r="F116" s="20">
        <f t="shared" si="5"/>
        <v>0.33288497314450793</v>
      </c>
      <c r="G116" s="26">
        <f>VLOOKUP($A116,Longest_FlowPath!$B$2:$T$290,2,FALSE)</f>
        <v>3.9706948250959996E-3</v>
      </c>
      <c r="H116" s="20">
        <f>VLOOKUP($A116,Longest_FlowPath!$B$2:$T$290,3,FALSE)</f>
        <v>556.33972200000005</v>
      </c>
      <c r="I116" s="20">
        <f>VLOOKUP($A116,Longest_FlowPath!$B$2:$T$290,3,FALSE)</f>
        <v>556.33972200000005</v>
      </c>
      <c r="J116" s="26">
        <f>VLOOKUP($A116,Longest_FlowPath!$B$2:$T$290,5,FALSE)</f>
        <v>4.2638923749310003E-3</v>
      </c>
      <c r="K116" s="20">
        <f>VLOOKUP($A116,Longest_FlowPath!$B$2:$T$290,6,FALSE)</f>
        <v>400.97113000000002</v>
      </c>
      <c r="L116" s="20">
        <f>VLOOKUP($A116,Longest_FlowPath!$B$2:$T$290,7,FALSE)</f>
        <v>526.10192900000004</v>
      </c>
      <c r="M116" s="20">
        <f t="shared" si="6"/>
        <v>20.965268676506877</v>
      </c>
      <c r="N116" s="20">
        <f t="shared" si="7"/>
        <v>22.513351739635681</v>
      </c>
      <c r="O116" s="20">
        <f t="shared" si="8"/>
        <v>7.4107608348510237</v>
      </c>
      <c r="P116" s="20">
        <f t="shared" si="9"/>
        <v>2.4669309214897539</v>
      </c>
    </row>
    <row r="117" spans="1:16" x14ac:dyDescent="0.2">
      <c r="A117" s="1">
        <v>1250</v>
      </c>
      <c r="B117" s="3" t="s">
        <v>141</v>
      </c>
      <c r="C117" s="1">
        <v>2.15793373595853</v>
      </c>
      <c r="D117" s="23">
        <f>VLOOKUP(A117,CentroidFlowpath!$C$2:$D$290,2,FALSE)</f>
        <v>17600.4364549405</v>
      </c>
      <c r="E117" s="23">
        <f>VLOOKUP($A117,Longest_FlowPath!$B$2:$T$290,9,FALSE)</f>
        <v>25668.944617368499</v>
      </c>
      <c r="F117" s="20">
        <f t="shared" si="5"/>
        <v>0.68567043629177626</v>
      </c>
      <c r="G117" s="26">
        <f>VLOOKUP($A117,Longest_FlowPath!$B$2:$T$290,2,FALSE)</f>
        <v>9.4612658845199995E-4</v>
      </c>
      <c r="H117" s="20">
        <f>VLOOKUP($A117,Longest_FlowPath!$B$2:$T$290,3,FALSE)</f>
        <v>441.53015099999902</v>
      </c>
      <c r="I117" s="20">
        <f>VLOOKUP($A117,Longest_FlowPath!$B$2:$T$290,3,FALSE)</f>
        <v>441.53015099999902</v>
      </c>
      <c r="J117" s="26">
        <f>VLOOKUP($A117,Longest_FlowPath!$B$2:$T$290,5,FALSE)</f>
        <v>8.1142445253600004E-4</v>
      </c>
      <c r="K117" s="20">
        <f>VLOOKUP($A117,Longest_FlowPath!$B$2:$T$290,6,FALSE)</f>
        <v>417.24386600000003</v>
      </c>
      <c r="L117" s="20">
        <f>VLOOKUP($A117,Longest_FlowPath!$B$2:$T$290,7,FALSE)</f>
        <v>432.86517300000003</v>
      </c>
      <c r="M117" s="20">
        <f t="shared" si="6"/>
        <v>4.9955483870265596</v>
      </c>
      <c r="N117" s="20">
        <f t="shared" si="7"/>
        <v>4.2843211093900804</v>
      </c>
      <c r="O117" s="20">
        <f t="shared" si="8"/>
        <v>4.8615425411682764</v>
      </c>
      <c r="P117" s="20">
        <f t="shared" si="9"/>
        <v>3.3334159952538824</v>
      </c>
    </row>
    <row r="118" spans="1:16" x14ac:dyDescent="0.2">
      <c r="A118" s="1">
        <v>737</v>
      </c>
      <c r="B118" s="3" t="s">
        <v>139</v>
      </c>
      <c r="C118" s="1">
        <v>82.534536670576898</v>
      </c>
      <c r="D118" s="23">
        <f>VLOOKUP(A118,CentroidFlowpath!$C$2:$D$290,2,FALSE)</f>
        <v>65156.941344345403</v>
      </c>
      <c r="E118" s="23">
        <f>VLOOKUP($A118,Longest_FlowPath!$B$2:$T$290,9,FALSE)</f>
        <v>150545.56059376299</v>
      </c>
      <c r="F118" s="20">
        <f t="shared" si="5"/>
        <v>0.43280546491946714</v>
      </c>
      <c r="G118" s="26">
        <f>VLOOKUP($A118,Longest_FlowPath!$B$2:$T$290,2,FALSE)</f>
        <v>2.6248443291279999E-3</v>
      </c>
      <c r="H118" s="20">
        <f>VLOOKUP($A118,Longest_FlowPath!$B$2:$T$290,3,FALSE)</f>
        <v>845.74420199999895</v>
      </c>
      <c r="I118" s="20">
        <f>VLOOKUP($A118,Longest_FlowPath!$B$2:$T$290,3,FALSE)</f>
        <v>845.74420199999895</v>
      </c>
      <c r="J118" s="26">
        <f>VLOOKUP($A118,Longest_FlowPath!$B$2:$T$290,5,FALSE)</f>
        <v>2.1281781723509999E-3</v>
      </c>
      <c r="K118" s="20">
        <f>VLOOKUP($A118,Longest_FlowPath!$B$2:$T$290,6,FALSE)</f>
        <v>472.68866000000003</v>
      </c>
      <c r="L118" s="20">
        <f>VLOOKUP($A118,Longest_FlowPath!$B$2:$T$290,7,FALSE)</f>
        <v>712.97949200000005</v>
      </c>
      <c r="M118" s="20">
        <f t="shared" si="6"/>
        <v>13.859178057795839</v>
      </c>
      <c r="N118" s="20">
        <f t="shared" si="7"/>
        <v>11.236780750013279</v>
      </c>
      <c r="O118" s="20">
        <f t="shared" si="8"/>
        <v>28.512416779121779</v>
      </c>
      <c r="P118" s="20">
        <f t="shared" si="9"/>
        <v>12.340329800065417</v>
      </c>
    </row>
    <row r="119" spans="1:16" x14ac:dyDescent="0.2">
      <c r="A119" s="1">
        <v>742</v>
      </c>
      <c r="B119" s="3" t="s">
        <v>140</v>
      </c>
      <c r="C119" s="1">
        <v>10.7802863510025</v>
      </c>
      <c r="D119" s="23">
        <f>VLOOKUP(A119,CentroidFlowpath!$C$2:$D$290,2,FALSE)</f>
        <v>22095.360070902399</v>
      </c>
      <c r="E119" s="23">
        <f>VLOOKUP($A119,Longest_FlowPath!$B$2:$T$290,9,FALSE)</f>
        <v>46386.103761814004</v>
      </c>
      <c r="F119" s="20">
        <f t="shared" si="5"/>
        <v>0.4763357617694926</v>
      </c>
      <c r="G119" s="26">
        <f>VLOOKUP($A119,Longest_FlowPath!$B$2:$T$290,2,FALSE)</f>
        <v>3.7248625339869998E-3</v>
      </c>
      <c r="H119" s="20">
        <f>VLOOKUP($A119,Longest_FlowPath!$B$2:$T$290,3,FALSE)</f>
        <v>590.02593999999897</v>
      </c>
      <c r="I119" s="20">
        <f>VLOOKUP($A119,Longest_FlowPath!$B$2:$T$290,3,FALSE)</f>
        <v>590.02593999999897</v>
      </c>
      <c r="J119" s="26">
        <f>VLOOKUP($A119,Longest_FlowPath!$B$2:$T$290,5,FALSE)</f>
        <v>3.216852287621E-3</v>
      </c>
      <c r="K119" s="20">
        <f>VLOOKUP($A119,Longest_FlowPath!$B$2:$T$290,6,FALSE)</f>
        <v>421.38736</v>
      </c>
      <c r="L119" s="20">
        <f>VLOOKUP($A119,Longest_FlowPath!$B$2:$T$290,7,FALSE)</f>
        <v>533.30029300000001</v>
      </c>
      <c r="M119" s="20">
        <f t="shared" si="6"/>
        <v>19.667274179451358</v>
      </c>
      <c r="N119" s="20">
        <f t="shared" si="7"/>
        <v>16.98498007863888</v>
      </c>
      <c r="O119" s="20">
        <f t="shared" si="8"/>
        <v>8.7852469245859854</v>
      </c>
      <c r="P119" s="20">
        <f t="shared" si="9"/>
        <v>4.1847272861557574</v>
      </c>
    </row>
    <row r="120" spans="1:16" x14ac:dyDescent="0.2">
      <c r="A120" s="1">
        <v>765</v>
      </c>
      <c r="B120" s="3" t="s">
        <v>137</v>
      </c>
      <c r="C120" s="1">
        <v>20.735275983662099</v>
      </c>
      <c r="D120" s="23">
        <f>VLOOKUP(A120,CentroidFlowpath!$C$2:$D$290,2,FALSE)</f>
        <v>38596.323220800601</v>
      </c>
      <c r="E120" s="23">
        <f>VLOOKUP($A120,Longest_FlowPath!$B$2:$T$290,9,FALSE)</f>
        <v>72222.572401418904</v>
      </c>
      <c r="F120" s="20">
        <f t="shared" si="5"/>
        <v>0.53440803806155102</v>
      </c>
      <c r="G120" s="26">
        <f>VLOOKUP($A120,Longest_FlowPath!$B$2:$T$290,2,FALSE)</f>
        <v>3.689897176728E-3</v>
      </c>
      <c r="H120" s="20">
        <f>VLOOKUP($A120,Longest_FlowPath!$B$2:$T$290,3,FALSE)</f>
        <v>693.15747099999896</v>
      </c>
      <c r="I120" s="20">
        <f>VLOOKUP($A120,Longest_FlowPath!$B$2:$T$290,3,FALSE)</f>
        <v>693.15747099999896</v>
      </c>
      <c r="J120" s="26">
        <f>VLOOKUP($A120,Longest_FlowPath!$B$2:$T$290,5,FALSE)</f>
        <v>3.4463499114459999E-3</v>
      </c>
      <c r="K120" s="20">
        <f>VLOOKUP($A120,Longest_FlowPath!$B$2:$T$290,6,FALSE)</f>
        <v>442.40859999999901</v>
      </c>
      <c r="L120" s="20">
        <f>VLOOKUP($A120,Longest_FlowPath!$B$2:$T$290,7,FALSE)</f>
        <v>629.08679199999904</v>
      </c>
      <c r="M120" s="20">
        <f t="shared" si="6"/>
        <v>19.482657093123841</v>
      </c>
      <c r="N120" s="20">
        <f t="shared" si="7"/>
        <v>18.196727532434878</v>
      </c>
      <c r="O120" s="20">
        <f t="shared" si="8"/>
        <v>13.678517500268732</v>
      </c>
      <c r="P120" s="20">
        <f t="shared" si="9"/>
        <v>7.3099097009092047</v>
      </c>
    </row>
    <row r="121" spans="1:16" x14ac:dyDescent="0.2">
      <c r="A121" s="1">
        <v>770</v>
      </c>
      <c r="B121" s="3" t="s">
        <v>230</v>
      </c>
      <c r="C121" s="1">
        <v>12.470841465346099</v>
      </c>
      <c r="D121" s="23">
        <f>VLOOKUP(A121,CentroidFlowpath!$C$2:$D$290,2,FALSE)</f>
        <v>35913.359948011697</v>
      </c>
      <c r="E121" s="23">
        <f>VLOOKUP($A121,Longest_FlowPath!$B$2:$T$290,9,FALSE)</f>
        <v>57233.2593730999</v>
      </c>
      <c r="F121" s="20">
        <f t="shared" si="5"/>
        <v>0.62749108370527773</v>
      </c>
      <c r="G121" s="26">
        <f>VLOOKUP($A121,Longest_FlowPath!$B$2:$T$290,2,FALSE)</f>
        <v>2.1748004283420001E-3</v>
      </c>
      <c r="H121" s="20">
        <f>VLOOKUP($A121,Longest_FlowPath!$B$2:$T$290,3,FALSE)</f>
        <v>515.92559800000004</v>
      </c>
      <c r="I121" s="20">
        <f>VLOOKUP($A121,Longest_FlowPath!$B$2:$T$290,3,FALSE)</f>
        <v>515.92559800000004</v>
      </c>
      <c r="J121" s="26">
        <f>VLOOKUP($A121,Longest_FlowPath!$B$2:$T$290,5,FALSE)</f>
        <v>4.39662723079E-4</v>
      </c>
      <c r="K121" s="20">
        <f>VLOOKUP($A121,Longest_FlowPath!$B$2:$T$290,6,FALSE)</f>
        <v>390.086029</v>
      </c>
      <c r="L121" s="20">
        <f>VLOOKUP($A121,Longest_FlowPath!$B$2:$T$290,7,FALSE)</f>
        <v>408.958527</v>
      </c>
      <c r="M121" s="20">
        <f t="shared" si="6"/>
        <v>11.482946261645761</v>
      </c>
      <c r="N121" s="20">
        <f t="shared" si="7"/>
        <v>2.3214191778571198</v>
      </c>
      <c r="O121" s="20">
        <f t="shared" si="8"/>
        <v>10.839632457026497</v>
      </c>
      <c r="P121" s="20">
        <f t="shared" si="9"/>
        <v>6.8017727174264575</v>
      </c>
    </row>
    <row r="122" spans="1:16" x14ac:dyDescent="0.2">
      <c r="A122" s="1">
        <v>775</v>
      </c>
      <c r="B122" s="3" t="s">
        <v>231</v>
      </c>
      <c r="C122" s="1">
        <v>42.888324915148097</v>
      </c>
      <c r="D122" s="23">
        <f>VLOOKUP(A122,CentroidFlowpath!$C$2:$D$290,2,FALSE)</f>
        <v>18374.5723498527</v>
      </c>
      <c r="E122" s="23">
        <f>VLOOKUP($A122,Longest_FlowPath!$B$2:$T$290,9,FALSE)</f>
        <v>58850.631336976403</v>
      </c>
      <c r="F122" s="20">
        <f t="shared" si="5"/>
        <v>0.31222387818816455</v>
      </c>
      <c r="G122" s="26">
        <f>VLOOKUP($A122,Longest_FlowPath!$B$2:$T$290,2,FALSE)</f>
        <v>3.9890599755129999E-3</v>
      </c>
      <c r="H122" s="20">
        <f>VLOOKUP($A122,Longest_FlowPath!$B$2:$T$290,3,FALSE)</f>
        <v>626.09710700000005</v>
      </c>
      <c r="I122" s="20">
        <f>VLOOKUP($A122,Longest_FlowPath!$B$2:$T$290,3,FALSE)</f>
        <v>626.09710700000005</v>
      </c>
      <c r="J122" s="26">
        <f>VLOOKUP($A122,Longest_FlowPath!$B$2:$T$290,5,FALSE)</f>
        <v>4.0372599568709996E-3</v>
      </c>
      <c r="K122" s="20">
        <f>VLOOKUP($A122,Longest_FlowPath!$B$2:$T$290,6,FALSE)</f>
        <v>403.47113000000002</v>
      </c>
      <c r="L122" s="20">
        <f>VLOOKUP($A122,Longest_FlowPath!$B$2:$T$290,7,FALSE)</f>
        <v>581.66760299999896</v>
      </c>
      <c r="M122" s="20">
        <f t="shared" si="6"/>
        <v>21.062236670708639</v>
      </c>
      <c r="N122" s="20">
        <f t="shared" si="7"/>
        <v>21.316732572278877</v>
      </c>
      <c r="O122" s="20">
        <f t="shared" si="8"/>
        <v>11.145952904730379</v>
      </c>
      <c r="P122" s="20">
        <f t="shared" si="9"/>
        <v>3.4800326420175569</v>
      </c>
    </row>
    <row r="123" spans="1:16" x14ac:dyDescent="0.2">
      <c r="A123" s="1">
        <v>786</v>
      </c>
      <c r="B123" s="3" t="s">
        <v>232</v>
      </c>
      <c r="C123" s="1">
        <v>22.5377239854074</v>
      </c>
      <c r="D123" s="23">
        <f>VLOOKUP(A123,CentroidFlowpath!$C$2:$D$290,2,FALSE)</f>
        <v>41862.040943111402</v>
      </c>
      <c r="E123" s="23">
        <f>VLOOKUP($A123,Longest_FlowPath!$B$2:$T$290,9,FALSE)</f>
        <v>70365.282317514095</v>
      </c>
      <c r="F123" s="20">
        <f t="shared" si="5"/>
        <v>0.59492464983249038</v>
      </c>
      <c r="G123" s="26">
        <f>VLOOKUP($A123,Longest_FlowPath!$B$2:$T$290,2,FALSE)</f>
        <v>3.954167962327E-3</v>
      </c>
      <c r="H123" s="20">
        <f>VLOOKUP($A123,Longest_FlowPath!$B$2:$T$290,3,FALSE)</f>
        <v>658.23028599999896</v>
      </c>
      <c r="I123" s="20">
        <f>VLOOKUP($A123,Longest_FlowPath!$B$2:$T$290,3,FALSE)</f>
        <v>658.23028599999896</v>
      </c>
      <c r="J123" s="26">
        <f>VLOOKUP($A123,Longest_FlowPath!$B$2:$T$290,5,FALSE)</f>
        <v>3.03943537148E-3</v>
      </c>
      <c r="K123" s="20">
        <f>VLOOKUP($A123,Longest_FlowPath!$B$2:$T$290,6,FALSE)</f>
        <v>379.15927099999902</v>
      </c>
      <c r="L123" s="20">
        <f>VLOOKUP($A123,Longest_FlowPath!$B$2:$T$290,7,FALSE)</f>
        <v>539.56231700000001</v>
      </c>
      <c r="M123" s="20">
        <f t="shared" si="6"/>
        <v>20.87800684108656</v>
      </c>
      <c r="N123" s="20">
        <f t="shared" si="7"/>
        <v>16.0482187614144</v>
      </c>
      <c r="O123" s="20">
        <f t="shared" si="8"/>
        <v>13.326758014680699</v>
      </c>
      <c r="P123" s="20">
        <f t="shared" si="9"/>
        <v>7.9284168452862502</v>
      </c>
    </row>
    <row r="124" spans="1:16" x14ac:dyDescent="0.2">
      <c r="A124" s="1">
        <v>788</v>
      </c>
      <c r="B124" s="3" t="s">
        <v>39</v>
      </c>
      <c r="C124" s="1">
        <v>39.838375706690499</v>
      </c>
      <c r="D124" s="23">
        <f>VLOOKUP(A124,CentroidFlowpath!$C$2:$D$290,2,FALSE)</f>
        <v>32490.998004559999</v>
      </c>
      <c r="E124" s="23">
        <f>VLOOKUP($A124,Longest_FlowPath!$B$2:$T$290,9,FALSE)</f>
        <v>71167.275503069206</v>
      </c>
      <c r="F124" s="20">
        <f t="shared" si="5"/>
        <v>0.45654407555841831</v>
      </c>
      <c r="G124" s="26">
        <f>VLOOKUP($A124,Longest_FlowPath!$B$2:$T$290,2,FALSE)</f>
        <v>2.9520482766119999E-3</v>
      </c>
      <c r="H124" s="20">
        <f>VLOOKUP($A124,Longest_FlowPath!$B$2:$T$290,3,FALSE)</f>
        <v>589.95880099999897</v>
      </c>
      <c r="I124" s="20">
        <f>VLOOKUP($A124,Longest_FlowPath!$B$2:$T$290,3,FALSE)</f>
        <v>589.95880099999897</v>
      </c>
      <c r="J124" s="26">
        <f>VLOOKUP($A124,Longest_FlowPath!$B$2:$T$290,5,FALSE)</f>
        <v>2.9393319123329998E-3</v>
      </c>
      <c r="K124" s="20">
        <f>VLOOKUP($A124,Longest_FlowPath!$B$2:$T$290,6,FALSE)</f>
        <v>382.83770800000002</v>
      </c>
      <c r="L124" s="20">
        <f>VLOOKUP($A124,Longest_FlowPath!$B$2:$T$290,7,FALSE)</f>
        <v>539.72589100000005</v>
      </c>
      <c r="M124" s="20">
        <f t="shared" si="6"/>
        <v>15.58681490051136</v>
      </c>
      <c r="N124" s="20">
        <f t="shared" si="7"/>
        <v>15.51967249711824</v>
      </c>
      <c r="O124" s="20">
        <f t="shared" si="8"/>
        <v>13.478650663460076</v>
      </c>
      <c r="P124" s="20">
        <f t="shared" si="9"/>
        <v>6.1535981069242425</v>
      </c>
    </row>
    <row r="125" spans="1:16" x14ac:dyDescent="0.2">
      <c r="A125" s="1">
        <v>794</v>
      </c>
      <c r="B125" s="3" t="s">
        <v>38</v>
      </c>
      <c r="C125" s="1">
        <v>10.7702090035834</v>
      </c>
      <c r="D125" s="23">
        <f>VLOOKUP(A125,CentroidFlowpath!$C$2:$D$290,2,FALSE)</f>
        <v>21925.889236364099</v>
      </c>
      <c r="E125" s="23">
        <f>VLOOKUP($A125,Longest_FlowPath!$B$2:$T$290,9,FALSE)</f>
        <v>45112.970780560398</v>
      </c>
      <c r="F125" s="20">
        <f t="shared" si="5"/>
        <v>0.48602184376233032</v>
      </c>
      <c r="G125" s="26">
        <f>VLOOKUP($A125,Longest_FlowPath!$B$2:$T$290,2,FALSE)</f>
        <v>4.0809407985019997E-3</v>
      </c>
      <c r="H125" s="20">
        <f>VLOOKUP($A125,Longest_FlowPath!$B$2:$T$290,3,FALSE)</f>
        <v>641.48571800000002</v>
      </c>
      <c r="I125" s="20">
        <f>VLOOKUP($A125,Longest_FlowPath!$B$2:$T$290,3,FALSE)</f>
        <v>641.48571800000002</v>
      </c>
      <c r="J125" s="26">
        <f>VLOOKUP($A125,Longest_FlowPath!$B$2:$T$290,5,FALSE)</f>
        <v>4.3292493331170004E-3</v>
      </c>
      <c r="K125" s="20">
        <f>VLOOKUP($A125,Longest_FlowPath!$B$2:$T$290,6,FALSE)</f>
        <v>457.97567700000002</v>
      </c>
      <c r="L125" s="20">
        <f>VLOOKUP($A125,Longest_FlowPath!$B$2:$T$290,7,FALSE)</f>
        <v>604.45465100000001</v>
      </c>
      <c r="M125" s="20">
        <f t="shared" si="6"/>
        <v>21.547367416090559</v>
      </c>
      <c r="N125" s="20">
        <f t="shared" si="7"/>
        <v>22.858436478857762</v>
      </c>
      <c r="O125" s="20">
        <f t="shared" si="8"/>
        <v>8.5441232538940142</v>
      </c>
      <c r="P125" s="20">
        <f t="shared" si="9"/>
        <v>4.1526305371901699</v>
      </c>
    </row>
    <row r="126" spans="1:16" x14ac:dyDescent="0.2">
      <c r="A126" s="1">
        <v>799</v>
      </c>
      <c r="B126" s="3" t="s">
        <v>37</v>
      </c>
      <c r="C126" s="1">
        <v>17.610963237693799</v>
      </c>
      <c r="D126" s="23">
        <f>VLOOKUP(A126,CentroidFlowpath!$C$2:$D$290,2,FALSE)</f>
        <v>17785.0365294322</v>
      </c>
      <c r="E126" s="23">
        <f>VLOOKUP($A126,Longest_FlowPath!$B$2:$T$290,9,FALSE)</f>
        <v>41563.868836904301</v>
      </c>
      <c r="F126" s="20">
        <f t="shared" si="5"/>
        <v>0.42789656081391964</v>
      </c>
      <c r="G126" s="26">
        <f>VLOOKUP($A126,Longest_FlowPath!$B$2:$T$290,2,FALSE)</f>
        <v>4.6019293283439998E-3</v>
      </c>
      <c r="H126" s="20">
        <f>VLOOKUP($A126,Longest_FlowPath!$B$2:$T$290,3,FALSE)</f>
        <v>651.02136199999904</v>
      </c>
      <c r="I126" s="20">
        <f>VLOOKUP($A126,Longest_FlowPath!$B$2:$T$290,3,FALSE)</f>
        <v>651.02136199999904</v>
      </c>
      <c r="J126" s="26">
        <f>VLOOKUP($A126,Longest_FlowPath!$B$2:$T$290,5,FALSE)</f>
        <v>4.470523586943E-3</v>
      </c>
      <c r="K126" s="20">
        <f>VLOOKUP($A126,Longest_FlowPath!$B$2:$T$290,6,FALSE)</f>
        <v>460.71038800000002</v>
      </c>
      <c r="L126" s="20">
        <f>VLOOKUP($A126,Longest_FlowPath!$B$2:$T$290,7,FALSE)</f>
        <v>600.06957999999895</v>
      </c>
      <c r="M126" s="20">
        <f t="shared" si="6"/>
        <v>24.298186853656318</v>
      </c>
      <c r="N126" s="20">
        <f t="shared" si="7"/>
        <v>23.604364539059041</v>
      </c>
      <c r="O126" s="20">
        <f t="shared" si="8"/>
        <v>7.8719448554742995</v>
      </c>
      <c r="P126" s="20">
        <f t="shared" si="9"/>
        <v>3.3683781305742801</v>
      </c>
    </row>
    <row r="127" spans="1:16" x14ac:dyDescent="0.2">
      <c r="A127" s="1">
        <v>801</v>
      </c>
      <c r="B127" s="3" t="s">
        <v>36</v>
      </c>
      <c r="C127" s="1">
        <v>66.661387743327396</v>
      </c>
      <c r="D127" s="23">
        <f>VLOOKUP(A127,CentroidFlowpath!$C$2:$D$290,2,FALSE)</f>
        <v>57019.024781238302</v>
      </c>
      <c r="E127" s="23">
        <f>VLOOKUP($A127,Longest_FlowPath!$B$2:$T$290,9,FALSE)</f>
        <v>121500.030464468</v>
      </c>
      <c r="F127" s="20">
        <f t="shared" si="5"/>
        <v>0.46929226736213203</v>
      </c>
      <c r="G127" s="26">
        <f>VLOOKUP($A127,Longest_FlowPath!$B$2:$T$290,2,FALSE)</f>
        <v>2.5276163950409998E-3</v>
      </c>
      <c r="H127" s="20">
        <f>VLOOKUP($A127,Longest_FlowPath!$B$2:$T$290,3,FALSE)</f>
        <v>782.68524200000002</v>
      </c>
      <c r="I127" s="20">
        <f>VLOOKUP($A127,Longest_FlowPath!$B$2:$T$290,3,FALSE)</f>
        <v>782.68524200000002</v>
      </c>
      <c r="J127" s="26">
        <f>VLOOKUP($A127,Longest_FlowPath!$B$2:$T$290,5,FALSE)</f>
        <v>2.193215493977E-3</v>
      </c>
      <c r="K127" s="20">
        <f>VLOOKUP($A127,Longest_FlowPath!$B$2:$T$290,6,FALSE)</f>
        <v>490.420593</v>
      </c>
      <c r="L127" s="20">
        <f>VLOOKUP($A127,Longest_FlowPath!$B$2:$T$290,7,FALSE)</f>
        <v>690.27740500000004</v>
      </c>
      <c r="M127" s="20">
        <f t="shared" si="6"/>
        <v>13.345814565816479</v>
      </c>
      <c r="N127" s="20">
        <f t="shared" si="7"/>
        <v>11.58017780819856</v>
      </c>
      <c r="O127" s="20">
        <f t="shared" si="8"/>
        <v>23.011369406149242</v>
      </c>
      <c r="P127" s="20">
        <f t="shared" si="9"/>
        <v>10.799057723719375</v>
      </c>
    </row>
    <row r="128" spans="1:16" x14ac:dyDescent="0.2">
      <c r="A128" s="1">
        <v>840</v>
      </c>
      <c r="B128" s="3" t="s">
        <v>226</v>
      </c>
      <c r="C128" s="1">
        <v>22.195443062006401</v>
      </c>
      <c r="D128" s="23">
        <f>VLOOKUP(A128,CentroidFlowpath!$C$2:$D$290,2,FALSE)</f>
        <v>29013.704292567902</v>
      </c>
      <c r="E128" s="23">
        <f>VLOOKUP($A128,Longest_FlowPath!$B$2:$T$290,9,FALSE)</f>
        <v>50680.740190886601</v>
      </c>
      <c r="F128" s="20">
        <f t="shared" si="5"/>
        <v>0.57247988453383203</v>
      </c>
      <c r="G128" s="26">
        <f>VLOOKUP($A128,Longest_FlowPath!$B$2:$T$290,2,FALSE)</f>
        <v>3.7623475561290001E-3</v>
      </c>
      <c r="H128" s="20">
        <f>VLOOKUP($A128,Longest_FlowPath!$B$2:$T$290,3,FALSE)</f>
        <v>588.66412400000002</v>
      </c>
      <c r="I128" s="20">
        <f>VLOOKUP($A128,Longest_FlowPath!$B$2:$T$290,3,FALSE)</f>
        <v>588.66412400000002</v>
      </c>
      <c r="J128" s="26">
        <f>VLOOKUP($A128,Longest_FlowPath!$B$2:$T$290,5,FALSE)</f>
        <v>2.5986201366430001E-3</v>
      </c>
      <c r="K128" s="20">
        <f>VLOOKUP($A128,Longest_FlowPath!$B$2:$T$290,6,FALSE)</f>
        <v>408.45019500000001</v>
      </c>
      <c r="L128" s="20">
        <f>VLOOKUP($A128,Longest_FlowPath!$B$2:$T$290,7,FALSE)</f>
        <v>507.225189</v>
      </c>
      <c r="M128" s="20">
        <f t="shared" si="6"/>
        <v>19.86519509636112</v>
      </c>
      <c r="N128" s="20">
        <f t="shared" si="7"/>
        <v>13.720714321475041</v>
      </c>
      <c r="O128" s="20">
        <f t="shared" si="8"/>
        <v>9.5986250361527645</v>
      </c>
      <c r="P128" s="20">
        <f t="shared" si="9"/>
        <v>5.4950197523802844</v>
      </c>
    </row>
    <row r="129" spans="1:16" x14ac:dyDescent="0.2">
      <c r="A129" s="1">
        <v>890</v>
      </c>
      <c r="B129" s="3" t="s">
        <v>215</v>
      </c>
      <c r="C129" s="1">
        <v>94.745800686387099</v>
      </c>
      <c r="D129" s="23">
        <f>VLOOKUP(A129,CentroidFlowpath!$C$2:$D$290,2,FALSE)</f>
        <v>38737.517600745501</v>
      </c>
      <c r="E129" s="23">
        <f>VLOOKUP($A129,Longest_FlowPath!$B$2:$T$290,9,FALSE)</f>
        <v>119330.078647291</v>
      </c>
      <c r="F129" s="20">
        <f t="shared" si="5"/>
        <v>0.32462492306942692</v>
      </c>
      <c r="G129" s="26">
        <f>VLOOKUP($A129,Longest_FlowPath!$B$2:$T$290,2,FALSE)</f>
        <v>2.2806198410749998E-3</v>
      </c>
      <c r="H129" s="20">
        <f>VLOOKUP($A129,Longest_FlowPath!$B$2:$T$290,3,FALSE)</f>
        <v>759.22814900000003</v>
      </c>
      <c r="I129" s="20">
        <f>VLOOKUP($A129,Longest_FlowPath!$B$2:$T$290,3,FALSE)</f>
        <v>759.22814900000003</v>
      </c>
      <c r="J129" s="26">
        <f>VLOOKUP($A129,Longest_FlowPath!$B$2:$T$290,5,FALSE)</f>
        <v>1.3839590979250001E-3</v>
      </c>
      <c r="K129" s="20">
        <f>VLOOKUP($A129,Longest_FlowPath!$B$2:$T$290,6,FALSE)</f>
        <v>535.07214399999896</v>
      </c>
      <c r="L129" s="20">
        <f>VLOOKUP($A129,Longest_FlowPath!$B$2:$T$290,7,FALSE)</f>
        <v>658.93310499999905</v>
      </c>
      <c r="M129" s="20">
        <f t="shared" si="6"/>
        <v>12.041672760875999</v>
      </c>
      <c r="N129" s="20">
        <f t="shared" si="7"/>
        <v>7.3073040370440001</v>
      </c>
      <c r="O129" s="20">
        <f t="shared" si="8"/>
        <v>22.600393683199052</v>
      </c>
      <c r="P129" s="20">
        <f t="shared" si="9"/>
        <v>7.3366510607472541</v>
      </c>
    </row>
    <row r="130" spans="1:16" x14ac:dyDescent="0.2">
      <c r="A130" s="1">
        <v>855</v>
      </c>
      <c r="B130" s="3" t="s">
        <v>216</v>
      </c>
      <c r="C130" s="1">
        <v>93.553203508939603</v>
      </c>
      <c r="D130" s="23">
        <f>VLOOKUP(A130,CentroidFlowpath!$C$2:$D$290,2,FALSE)</f>
        <v>57232.763514886203</v>
      </c>
      <c r="E130" s="23">
        <f>VLOOKUP($A130,Longest_FlowPath!$B$2:$T$290,9,FALSE)</f>
        <v>114305.099467309</v>
      </c>
      <c r="F130" s="20">
        <f t="shared" si="5"/>
        <v>0.50070175155444085</v>
      </c>
      <c r="G130" s="26">
        <f>VLOOKUP($A130,Longest_FlowPath!$B$2:$T$290,2,FALSE)</f>
        <v>3.7462812857480001E-3</v>
      </c>
      <c r="H130" s="20">
        <f>VLOOKUP($A130,Longest_FlowPath!$B$2:$T$290,3,FALSE)</f>
        <v>970.48150599999894</v>
      </c>
      <c r="I130" s="20">
        <f>VLOOKUP($A130,Longest_FlowPath!$B$2:$T$290,3,FALSE)</f>
        <v>970.48150599999894</v>
      </c>
      <c r="J130" s="26">
        <f>VLOOKUP($A130,Longest_FlowPath!$B$2:$T$290,5,FALSE)</f>
        <v>3.42154478808E-3</v>
      </c>
      <c r="K130" s="20">
        <f>VLOOKUP($A130,Longest_FlowPath!$B$2:$T$290,6,FALSE)</f>
        <v>560.70214799999906</v>
      </c>
      <c r="L130" s="20">
        <f>VLOOKUP($A130,Longest_FlowPath!$B$2:$T$290,7,FALSE)</f>
        <v>854.02716099999896</v>
      </c>
      <c r="M130" s="20">
        <f t="shared" si="6"/>
        <v>19.780365188749439</v>
      </c>
      <c r="N130" s="20">
        <f t="shared" si="7"/>
        <v>18.065756481062401</v>
      </c>
      <c r="O130" s="20">
        <f t="shared" si="8"/>
        <v>21.648693080929736</v>
      </c>
      <c r="P130" s="20">
        <f t="shared" si="9"/>
        <v>10.839538544486023</v>
      </c>
    </row>
    <row r="131" spans="1:16" x14ac:dyDescent="0.2">
      <c r="A131" s="1">
        <v>865</v>
      </c>
      <c r="B131" s="3" t="s">
        <v>217</v>
      </c>
      <c r="C131" s="1">
        <v>30.783046331045899</v>
      </c>
      <c r="D131" s="23">
        <f>VLOOKUP(A131,CentroidFlowpath!$C$2:$D$290,2,FALSE)</f>
        <v>39075.858822275703</v>
      </c>
      <c r="E131" s="23">
        <f>VLOOKUP($A131,Longest_FlowPath!$B$2:$T$290,9,FALSE)</f>
        <v>81309.167378029393</v>
      </c>
      <c r="F131" s="20">
        <f t="shared" ref="F131:F194" si="10">D131/E131</f>
        <v>0.48058367933594676</v>
      </c>
      <c r="G131" s="26">
        <f>VLOOKUP($A131,Longest_FlowPath!$B$2:$T$290,2,FALSE)</f>
        <v>4.3272619846689998E-3</v>
      </c>
      <c r="H131" s="20">
        <f>VLOOKUP($A131,Longest_FlowPath!$B$2:$T$290,3,FALSE)</f>
        <v>893.99896200000001</v>
      </c>
      <c r="I131" s="20">
        <f>VLOOKUP($A131,Longest_FlowPath!$B$2:$T$290,3,FALSE)</f>
        <v>893.99896200000001</v>
      </c>
      <c r="J131" s="26">
        <f>VLOOKUP($A131,Longest_FlowPath!$B$2:$T$290,5,FALSE)</f>
        <v>3.7517320843020001E-3</v>
      </c>
      <c r="K131" s="20">
        <f>VLOOKUP($A131,Longest_FlowPath!$B$2:$T$290,6,FALSE)</f>
        <v>542.56951900000001</v>
      </c>
      <c r="L131" s="20">
        <f>VLOOKUP($A131,Longest_FlowPath!$B$2:$T$290,7,FALSE)</f>
        <v>771.35717799999895</v>
      </c>
      <c r="M131" s="20">
        <f t="shared" ref="M131:M194" si="11">G131*5280</f>
        <v>22.84794327905232</v>
      </c>
      <c r="N131" s="20">
        <f t="shared" ref="N131:N194" si="12">J131*5280</f>
        <v>19.80914540511456</v>
      </c>
      <c r="O131" s="20">
        <f t="shared" ref="O131:O194" si="13">E131/5280</f>
        <v>15.399463518566172</v>
      </c>
      <c r="P131" s="20">
        <f t="shared" ref="P131:P194" si="14">D131/5280</f>
        <v>7.4007308375522163</v>
      </c>
    </row>
    <row r="132" spans="1:16" x14ac:dyDescent="0.2">
      <c r="A132" s="1">
        <v>866</v>
      </c>
      <c r="B132" s="3" t="s">
        <v>214</v>
      </c>
      <c r="C132" s="1">
        <v>75.302157448708002</v>
      </c>
      <c r="D132" s="23">
        <f>VLOOKUP(A132,CentroidFlowpath!$C$2:$D$290,2,FALSE)</f>
        <v>57155.9197862703</v>
      </c>
      <c r="E132" s="23">
        <f>VLOOKUP($A132,Longest_FlowPath!$B$2:$T$290,9,FALSE)</f>
        <v>123606.627266489</v>
      </c>
      <c r="F132" s="20">
        <f t="shared" si="10"/>
        <v>0.46240174212540663</v>
      </c>
      <c r="G132" s="26">
        <f>VLOOKUP($A132,Longest_FlowPath!$B$2:$T$290,2,FALSE)</f>
        <v>3.5269283746420001E-3</v>
      </c>
      <c r="H132" s="20">
        <f>VLOOKUP($A132,Longest_FlowPath!$B$2:$T$290,3,FALSE)</f>
        <v>1033.424072</v>
      </c>
      <c r="I132" s="20">
        <f>VLOOKUP($A132,Longest_FlowPath!$B$2:$T$290,3,FALSE)</f>
        <v>1033.424072</v>
      </c>
      <c r="J132" s="26">
        <f>VLOOKUP($A132,Longest_FlowPath!$B$2:$T$290,5,FALSE)</f>
        <v>2.881554221998E-3</v>
      </c>
      <c r="K132" s="20">
        <f>VLOOKUP($A132,Longest_FlowPath!$B$2:$T$290,6,FALSE)</f>
        <v>630.09686299999896</v>
      </c>
      <c r="L132" s="20">
        <f>VLOOKUP($A132,Longest_FlowPath!$B$2:$T$290,7,FALSE)</f>
        <v>897.23126200000002</v>
      </c>
      <c r="M132" s="20">
        <f t="shared" si="11"/>
        <v>18.622181818109759</v>
      </c>
      <c r="N132" s="20">
        <f t="shared" si="12"/>
        <v>15.21460629214944</v>
      </c>
      <c r="O132" s="20">
        <f t="shared" si="13"/>
        <v>23.410346073198674</v>
      </c>
      <c r="P132" s="20">
        <f t="shared" si="14"/>
        <v>10.824984808005739</v>
      </c>
    </row>
    <row r="133" spans="1:16" x14ac:dyDescent="0.2">
      <c r="A133" s="1">
        <v>875</v>
      </c>
      <c r="B133" s="3" t="s">
        <v>213</v>
      </c>
      <c r="C133" s="1">
        <v>53.407643720274699</v>
      </c>
      <c r="D133" s="23">
        <f>VLOOKUP(A133,CentroidFlowpath!$C$2:$D$290,2,FALSE)</f>
        <v>65632.179860635806</v>
      </c>
      <c r="E133" s="23">
        <f>VLOOKUP($A133,Longest_FlowPath!$B$2:$T$290,9,FALSE)</f>
        <v>118746.52265511399</v>
      </c>
      <c r="F133" s="20">
        <f t="shared" si="10"/>
        <v>0.55270822583375467</v>
      </c>
      <c r="G133" s="26">
        <f>VLOOKUP($A133,Longest_FlowPath!$B$2:$T$290,2,FALSE)</f>
        <v>2.603586724791E-3</v>
      </c>
      <c r="H133" s="20">
        <f>VLOOKUP($A133,Longest_FlowPath!$B$2:$T$290,3,FALSE)</f>
        <v>912.75195299999905</v>
      </c>
      <c r="I133" s="20">
        <f>VLOOKUP($A133,Longest_FlowPath!$B$2:$T$290,3,FALSE)</f>
        <v>912.75195299999905</v>
      </c>
      <c r="J133" s="26">
        <f>VLOOKUP($A133,Longest_FlowPath!$B$2:$T$290,5,FALSE)</f>
        <v>1.2306185483659999E-3</v>
      </c>
      <c r="K133" s="20">
        <f>VLOOKUP($A133,Longest_FlowPath!$B$2:$T$290,6,FALSE)</f>
        <v>607.42138699999896</v>
      </c>
      <c r="L133" s="20">
        <f>VLOOKUP($A133,Longest_FlowPath!$B$2:$T$290,7,FALSE)</f>
        <v>717.02014199999905</v>
      </c>
      <c r="M133" s="20">
        <f t="shared" si="11"/>
        <v>13.746937906896481</v>
      </c>
      <c r="N133" s="20">
        <f t="shared" si="12"/>
        <v>6.4976659353724795</v>
      </c>
      <c r="O133" s="20">
        <f t="shared" si="13"/>
        <v>22.48987171498371</v>
      </c>
      <c r="P133" s="20">
        <f t="shared" si="14"/>
        <v>12.430337094817387</v>
      </c>
    </row>
    <row r="134" spans="1:16" x14ac:dyDescent="0.2">
      <c r="A134" s="1">
        <v>880</v>
      </c>
      <c r="B134" s="3" t="s">
        <v>212</v>
      </c>
      <c r="C134" s="1">
        <v>61.584162279017498</v>
      </c>
      <c r="D134" s="23">
        <f>VLOOKUP(A134,CentroidFlowpath!$C$2:$D$290,2,FALSE)</f>
        <v>51872.2073109825</v>
      </c>
      <c r="E134" s="23">
        <f>VLOOKUP($A134,Longest_FlowPath!$B$2:$T$290,9,FALSE)</f>
        <v>98852.839005222195</v>
      </c>
      <c r="F134" s="20">
        <f t="shared" si="10"/>
        <v>0.5247417052760841</v>
      </c>
      <c r="G134" s="26">
        <f>VLOOKUP($A134,Longest_FlowPath!$B$2:$T$290,2,FALSE)</f>
        <v>4.1913061290850002E-3</v>
      </c>
      <c r="H134" s="20">
        <f>VLOOKUP($A134,Longest_FlowPath!$B$2:$T$290,3,FALSE)</f>
        <v>1120.4053960000001</v>
      </c>
      <c r="I134" s="20">
        <f>VLOOKUP($A134,Longest_FlowPath!$B$2:$T$290,3,FALSE)</f>
        <v>1120.4053960000001</v>
      </c>
      <c r="J134" s="26">
        <f>VLOOKUP($A134,Longest_FlowPath!$B$2:$T$290,5,FALSE)</f>
        <v>3.0271292055069998E-3</v>
      </c>
      <c r="K134" s="20">
        <f>VLOOKUP($A134,Longest_FlowPath!$B$2:$T$290,6,FALSE)</f>
        <v>729.60082999999895</v>
      </c>
      <c r="L134" s="20">
        <f>VLOOKUP($A134,Longest_FlowPath!$B$2:$T$290,7,FALSE)</f>
        <v>954.03106700000001</v>
      </c>
      <c r="M134" s="20">
        <f t="shared" si="11"/>
        <v>22.1300963615688</v>
      </c>
      <c r="N134" s="20">
        <f t="shared" si="12"/>
        <v>15.983242205076959</v>
      </c>
      <c r="O134" s="20">
        <f t="shared" si="13"/>
        <v>18.722128599473901</v>
      </c>
      <c r="P134" s="20">
        <f t="shared" si="14"/>
        <v>9.8242816876860797</v>
      </c>
    </row>
    <row r="135" spans="1:16" x14ac:dyDescent="0.2">
      <c r="A135" s="1">
        <v>885</v>
      </c>
      <c r="B135" s="3" t="s">
        <v>211</v>
      </c>
      <c r="C135" s="1">
        <v>169.012775500354</v>
      </c>
      <c r="D135" s="23">
        <f>VLOOKUP(A135,CentroidFlowpath!$C$2:$D$290,2,FALSE)</f>
        <v>85908.473038816301</v>
      </c>
      <c r="E135" s="23">
        <f>VLOOKUP($A135,Longest_FlowPath!$B$2:$T$290,9,FALSE)</f>
        <v>180879.311114387</v>
      </c>
      <c r="F135" s="20">
        <f t="shared" si="10"/>
        <v>0.47494913879060657</v>
      </c>
      <c r="G135" s="26">
        <f>VLOOKUP($A135,Longest_FlowPath!$B$2:$T$290,2,FALSE)</f>
        <v>2.8324246916E-3</v>
      </c>
      <c r="H135" s="20">
        <f>VLOOKUP($A135,Longest_FlowPath!$B$2:$T$290,3,FALSE)</f>
        <v>1231.1259769999899</v>
      </c>
      <c r="I135" s="20">
        <f>VLOOKUP($A135,Longest_FlowPath!$B$2:$T$290,3,FALSE)</f>
        <v>1231.1259769999899</v>
      </c>
      <c r="J135" s="26">
        <f>VLOOKUP($A135,Longest_FlowPath!$B$2:$T$290,5,FALSE)</f>
        <v>1.5073010008E-3</v>
      </c>
      <c r="K135" s="20">
        <f>VLOOKUP($A135,Longest_FlowPath!$B$2:$T$290,6,FALSE)</f>
        <v>734.40270999999905</v>
      </c>
      <c r="L135" s="20">
        <f>VLOOKUP($A135,Longest_FlowPath!$B$2:$T$290,7,FALSE)</f>
        <v>938.882385</v>
      </c>
      <c r="M135" s="20">
        <f t="shared" si="11"/>
        <v>14.955202371647999</v>
      </c>
      <c r="N135" s="20">
        <f t="shared" si="12"/>
        <v>7.9585492842239995</v>
      </c>
      <c r="O135" s="20">
        <f t="shared" si="13"/>
        <v>34.257445286815724</v>
      </c>
      <c r="P135" s="20">
        <f t="shared" si="14"/>
        <v>16.270544136139449</v>
      </c>
    </row>
    <row r="136" spans="1:16" x14ac:dyDescent="0.2">
      <c r="A136" s="1">
        <v>887</v>
      </c>
      <c r="B136" s="3" t="s">
        <v>210</v>
      </c>
      <c r="C136" s="1">
        <v>116.044015879379</v>
      </c>
      <c r="D136" s="23">
        <f>VLOOKUP(A136,CentroidFlowpath!$C$2:$D$290,2,FALSE)</f>
        <v>50923.057580700901</v>
      </c>
      <c r="E136" s="23">
        <f>VLOOKUP($A136,Longest_FlowPath!$B$2:$T$290,9,FALSE)</f>
        <v>112438.516288385</v>
      </c>
      <c r="F136" s="20">
        <f t="shared" si="10"/>
        <v>0.45289691879330946</v>
      </c>
      <c r="G136" s="26">
        <f>VLOOKUP($A136,Longest_FlowPath!$B$2:$T$290,2,FALSE)</f>
        <v>2.7741419959689999E-3</v>
      </c>
      <c r="H136" s="20">
        <f>VLOOKUP($A136,Longest_FlowPath!$B$2:$T$290,3,FALSE)</f>
        <v>1168.7829589999899</v>
      </c>
      <c r="I136" s="20">
        <f>VLOOKUP($A136,Longest_FlowPath!$B$2:$T$290,3,FALSE)</f>
        <v>1168.7829589999899</v>
      </c>
      <c r="J136" s="26">
        <f>VLOOKUP($A136,Longest_FlowPath!$B$2:$T$290,5,FALSE)</f>
        <v>2.077043724658E-3</v>
      </c>
      <c r="K136" s="20">
        <f>VLOOKUP($A136,Longest_FlowPath!$B$2:$T$290,6,FALSE)</f>
        <v>873.68652299999906</v>
      </c>
      <c r="L136" s="20">
        <f>VLOOKUP($A136,Longest_FlowPath!$B$2:$T$290,7,FALSE)</f>
        <v>1048.8413089999899</v>
      </c>
      <c r="M136" s="20">
        <f t="shared" si="11"/>
        <v>14.647469738716319</v>
      </c>
      <c r="N136" s="20">
        <f t="shared" si="12"/>
        <v>10.966790866194239</v>
      </c>
      <c r="O136" s="20">
        <f t="shared" si="13"/>
        <v>21.295173539466855</v>
      </c>
      <c r="P136" s="20">
        <f t="shared" si="14"/>
        <v>9.6445184811933533</v>
      </c>
    </row>
    <row r="137" spans="1:16" x14ac:dyDescent="0.2">
      <c r="A137" s="1">
        <v>901</v>
      </c>
      <c r="B137" s="3" t="s">
        <v>205</v>
      </c>
      <c r="C137" s="1">
        <v>34.958179009024597</v>
      </c>
      <c r="D137" s="23">
        <f>VLOOKUP(A137,CentroidFlowpath!$C$2:$D$290,2,FALSE)</f>
        <v>40059.510873114203</v>
      </c>
      <c r="E137" s="23">
        <f>VLOOKUP($A137,Longest_FlowPath!$B$2:$T$290,9,FALSE)</f>
        <v>84055.781606669101</v>
      </c>
      <c r="F137" s="20">
        <f t="shared" si="10"/>
        <v>0.47658245640459107</v>
      </c>
      <c r="G137" s="26">
        <f>VLOOKUP($A137,Longest_FlowPath!$B$2:$T$290,2,FALSE)</f>
        <v>3.9637810110320004E-3</v>
      </c>
      <c r="H137" s="20">
        <f>VLOOKUP($A137,Longest_FlowPath!$B$2:$T$290,3,FALSE)</f>
        <v>792.22723399999904</v>
      </c>
      <c r="I137" s="20">
        <f>VLOOKUP($A137,Longest_FlowPath!$B$2:$T$290,3,FALSE)</f>
        <v>792.22723399999904</v>
      </c>
      <c r="J137" s="26">
        <f>VLOOKUP($A137,Longest_FlowPath!$B$2:$T$290,5,FALSE)</f>
        <v>2.4520430765580001E-3</v>
      </c>
      <c r="K137" s="20">
        <f>VLOOKUP($A137,Longest_FlowPath!$B$2:$T$290,6,FALSE)</f>
        <v>514.98358199999905</v>
      </c>
      <c r="L137" s="20">
        <f>VLOOKUP($A137,Longest_FlowPath!$B$2:$T$290,7,FALSE)</f>
        <v>669.56488000000002</v>
      </c>
      <c r="M137" s="20">
        <f t="shared" si="11"/>
        <v>20.928763738248961</v>
      </c>
      <c r="N137" s="20">
        <f t="shared" si="12"/>
        <v>12.94678744422624</v>
      </c>
      <c r="O137" s="20">
        <f t="shared" si="13"/>
        <v>15.919655607323694</v>
      </c>
      <c r="P137" s="20">
        <f t="shared" si="14"/>
        <v>7.5870285744534476</v>
      </c>
    </row>
    <row r="138" spans="1:16" x14ac:dyDescent="0.2">
      <c r="A138" s="1">
        <v>911</v>
      </c>
      <c r="B138" s="3" t="s">
        <v>207</v>
      </c>
      <c r="C138" s="1">
        <v>24.069822192415099</v>
      </c>
      <c r="D138" s="23">
        <f>VLOOKUP(A138,CentroidFlowpath!$C$2:$D$290,2,FALSE)</f>
        <v>40538.847722861603</v>
      </c>
      <c r="E138" s="23">
        <f>VLOOKUP($A138,Longest_FlowPath!$B$2:$T$290,9,FALSE)</f>
        <v>80637.679683992901</v>
      </c>
      <c r="F138" s="20">
        <f t="shared" si="10"/>
        <v>0.50272835083706935</v>
      </c>
      <c r="G138" s="26">
        <f>VLOOKUP($A138,Longest_FlowPath!$B$2:$T$290,2,FALSE)</f>
        <v>3.1114587992019998E-3</v>
      </c>
      <c r="H138" s="20">
        <f>VLOOKUP($A138,Longest_FlowPath!$B$2:$T$290,3,FALSE)</f>
        <v>689.84777799999904</v>
      </c>
      <c r="I138" s="20">
        <f>VLOOKUP($A138,Longest_FlowPath!$B$2:$T$290,3,FALSE)</f>
        <v>689.84777799999904</v>
      </c>
      <c r="J138" s="26">
        <f>VLOOKUP($A138,Longest_FlowPath!$B$2:$T$290,5,FALSE)</f>
        <v>2.7266005279620001E-3</v>
      </c>
      <c r="K138" s="20">
        <f>VLOOKUP($A138,Longest_FlowPath!$B$2:$T$290,6,FALSE)</f>
        <v>445.03604100000001</v>
      </c>
      <c r="L138" s="20">
        <f>VLOOKUP($A138,Longest_FlowPath!$B$2:$T$290,7,FALSE)</f>
        <v>609.93609600000002</v>
      </c>
      <c r="M138" s="20">
        <f t="shared" si="11"/>
        <v>16.428502459786561</v>
      </c>
      <c r="N138" s="20">
        <f t="shared" si="12"/>
        <v>14.39645078763936</v>
      </c>
      <c r="O138" s="20">
        <f t="shared" si="13"/>
        <v>15.27228781893805</v>
      </c>
      <c r="P138" s="20">
        <f t="shared" si="14"/>
        <v>7.6778120687237887</v>
      </c>
    </row>
    <row r="139" spans="1:16" x14ac:dyDescent="0.2">
      <c r="A139" s="1">
        <v>925</v>
      </c>
      <c r="B139" s="3" t="s">
        <v>219</v>
      </c>
      <c r="C139" s="1">
        <v>18.410545427179699</v>
      </c>
      <c r="D139" s="23">
        <f>VLOOKUP(A139,CentroidFlowpath!$C$2:$D$290,2,FALSE)</f>
        <v>26906.0063293979</v>
      </c>
      <c r="E139" s="23">
        <f>VLOOKUP($A139,Longest_FlowPath!$B$2:$T$290,9,FALSE)</f>
        <v>52914.843973641502</v>
      </c>
      <c r="F139" s="20">
        <f t="shared" si="10"/>
        <v>0.50847747642987673</v>
      </c>
      <c r="G139" s="26">
        <f>VLOOKUP($A139,Longest_FlowPath!$B$2:$T$290,2,FALSE)</f>
        <v>5.3535775734520003E-3</v>
      </c>
      <c r="H139" s="20">
        <f>VLOOKUP($A139,Longest_FlowPath!$B$2:$T$290,3,FALSE)</f>
        <v>713.55725099999904</v>
      </c>
      <c r="I139" s="20">
        <f>VLOOKUP($A139,Longest_FlowPath!$B$2:$T$290,3,FALSE)</f>
        <v>713.55725099999904</v>
      </c>
      <c r="J139" s="26">
        <f>VLOOKUP($A139,Longest_FlowPath!$B$2:$T$290,5,FALSE)</f>
        <v>4.1056578397589997E-3</v>
      </c>
      <c r="K139" s="20">
        <f>VLOOKUP($A139,Longest_FlowPath!$B$2:$T$290,6,FALSE)</f>
        <v>436.16754200000003</v>
      </c>
      <c r="L139" s="20">
        <f>VLOOKUP($A139,Longest_FlowPath!$B$2:$T$290,7,FALSE)</f>
        <v>599.10522500000002</v>
      </c>
      <c r="M139" s="20">
        <f t="shared" si="11"/>
        <v>28.266889587826562</v>
      </c>
      <c r="N139" s="20">
        <f t="shared" si="12"/>
        <v>21.67787339392752</v>
      </c>
      <c r="O139" s="20">
        <f t="shared" si="13"/>
        <v>10.021750752583618</v>
      </c>
      <c r="P139" s="20">
        <f t="shared" si="14"/>
        <v>5.0958345320829359</v>
      </c>
    </row>
    <row r="140" spans="1:16" x14ac:dyDescent="0.2">
      <c r="A140" s="1">
        <v>917</v>
      </c>
      <c r="B140" s="3" t="s">
        <v>208</v>
      </c>
      <c r="C140" s="1">
        <v>21.401420787617699</v>
      </c>
      <c r="D140" s="23">
        <f>VLOOKUP(A140,CentroidFlowpath!$C$2:$D$290,2,FALSE)</f>
        <v>34039.348676197398</v>
      </c>
      <c r="E140" s="23">
        <f>VLOOKUP($A140,Longest_FlowPath!$B$2:$T$290,9,FALSE)</f>
        <v>73199.227482040296</v>
      </c>
      <c r="F140" s="20">
        <f t="shared" si="10"/>
        <v>0.46502333217313091</v>
      </c>
      <c r="G140" s="26">
        <f>VLOOKUP($A140,Longest_FlowPath!$B$2:$T$290,2,FALSE)</f>
        <v>2.6437515211140002E-3</v>
      </c>
      <c r="H140" s="20">
        <f>VLOOKUP($A140,Longest_FlowPath!$B$2:$T$290,3,FALSE)</f>
        <v>630.56243900000004</v>
      </c>
      <c r="I140" s="20">
        <f>VLOOKUP($A140,Longest_FlowPath!$B$2:$T$290,3,FALSE)</f>
        <v>630.56243900000004</v>
      </c>
      <c r="J140" s="26">
        <f>VLOOKUP($A140,Longest_FlowPath!$B$2:$T$290,5,FALSE)</f>
        <v>2.0539175048469999E-3</v>
      </c>
      <c r="K140" s="20">
        <f>VLOOKUP($A140,Longest_FlowPath!$B$2:$T$290,6,FALSE)</f>
        <v>437.25808699999902</v>
      </c>
      <c r="L140" s="20">
        <f>VLOOKUP($A140,Longest_FlowPath!$B$2:$T$290,7,FALSE)</f>
        <v>550.01696800000002</v>
      </c>
      <c r="M140" s="20">
        <f t="shared" si="11"/>
        <v>13.959008031481922</v>
      </c>
      <c r="N140" s="20">
        <f t="shared" si="12"/>
        <v>10.84468442559216</v>
      </c>
      <c r="O140" s="20">
        <f t="shared" si="13"/>
        <v>13.863490053416722</v>
      </c>
      <c r="P140" s="20">
        <f t="shared" si="14"/>
        <v>6.4468463401889009</v>
      </c>
    </row>
    <row r="141" spans="1:16" x14ac:dyDescent="0.2">
      <c r="A141" s="1">
        <v>921</v>
      </c>
      <c r="B141" s="3" t="s">
        <v>209</v>
      </c>
      <c r="C141" s="1">
        <v>16.052108046849401</v>
      </c>
      <c r="D141" s="23">
        <f>VLOOKUP(A141,CentroidFlowpath!$C$2:$D$290,2,FALSE)</f>
        <v>36407.888747819903</v>
      </c>
      <c r="E141" s="23">
        <f>VLOOKUP($A141,Longest_FlowPath!$B$2:$T$290,9,FALSE)</f>
        <v>61948.483381305501</v>
      </c>
      <c r="F141" s="20">
        <f t="shared" si="10"/>
        <v>0.58771235001383249</v>
      </c>
      <c r="G141" s="26">
        <f>VLOOKUP($A141,Longest_FlowPath!$B$2:$T$290,2,FALSE)</f>
        <v>4.6481552296869996E-3</v>
      </c>
      <c r="H141" s="20">
        <f>VLOOKUP($A141,Longest_FlowPath!$B$2:$T$290,3,FALSE)</f>
        <v>732.27270499999895</v>
      </c>
      <c r="I141" s="20">
        <f>VLOOKUP($A141,Longest_FlowPath!$B$2:$T$290,3,FALSE)</f>
        <v>732.27270499999895</v>
      </c>
      <c r="J141" s="26">
        <f>VLOOKUP($A141,Longest_FlowPath!$B$2:$T$290,5,FALSE)</f>
        <v>3.546154847965E-3</v>
      </c>
      <c r="K141" s="20">
        <f>VLOOKUP($A141,Longest_FlowPath!$B$2:$T$290,6,FALSE)</f>
        <v>449.98928799999902</v>
      </c>
      <c r="L141" s="20">
        <f>VLOOKUP($A141,Longest_FlowPath!$B$2:$T$290,7,FALSE)</f>
        <v>614.74847399999896</v>
      </c>
      <c r="M141" s="20">
        <f t="shared" si="11"/>
        <v>24.542259612747358</v>
      </c>
      <c r="N141" s="20">
        <f t="shared" si="12"/>
        <v>18.7236975972552</v>
      </c>
      <c r="O141" s="20">
        <f t="shared" si="13"/>
        <v>11.732667307065435</v>
      </c>
      <c r="P141" s="20">
        <f t="shared" si="14"/>
        <v>6.8954334749658903</v>
      </c>
    </row>
    <row r="142" spans="1:16" x14ac:dyDescent="0.2">
      <c r="A142" s="1">
        <v>947</v>
      </c>
      <c r="B142" s="3" t="s">
        <v>287</v>
      </c>
      <c r="C142" s="1">
        <v>65.749565174495402</v>
      </c>
      <c r="D142" s="23">
        <f>VLOOKUP(A142,CentroidFlowpath!$C$2:$D$290,2,FALSE)</f>
        <v>50244.565014405904</v>
      </c>
      <c r="E142" s="23">
        <f>VLOOKUP($A142,Longest_FlowPath!$B$2:$T$290,9,FALSE)</f>
        <v>104353.058269157</v>
      </c>
      <c r="F142" s="20">
        <f t="shared" si="10"/>
        <v>0.48148627215898648</v>
      </c>
      <c r="G142" s="26">
        <f>VLOOKUP($A142,Longest_FlowPath!$B$2:$T$290,2,FALSE)</f>
        <v>4.0535590333060003E-3</v>
      </c>
      <c r="H142" s="20">
        <f>VLOOKUP($A142,Longest_FlowPath!$B$2:$T$290,3,FALSE)</f>
        <v>883.03601100000003</v>
      </c>
      <c r="I142" s="20">
        <f>VLOOKUP($A142,Longest_FlowPath!$B$2:$T$290,3,FALSE)</f>
        <v>883.03601100000003</v>
      </c>
      <c r="J142" s="26">
        <f>VLOOKUP($A142,Longest_FlowPath!$B$2:$T$290,5,FALSE)</f>
        <v>3.238266122127E-3</v>
      </c>
      <c r="K142" s="20">
        <f>VLOOKUP($A142,Longest_FlowPath!$B$2:$T$290,6,FALSE)</f>
        <v>479.91708399999902</v>
      </c>
      <c r="L142" s="20">
        <f>VLOOKUP($A142,Longest_FlowPath!$B$2:$T$290,7,FALSE)</f>
        <v>733.35931400000004</v>
      </c>
      <c r="M142" s="20">
        <f t="shared" si="11"/>
        <v>21.402791695855683</v>
      </c>
      <c r="N142" s="20">
        <f t="shared" si="12"/>
        <v>17.098045124830559</v>
      </c>
      <c r="O142" s="20">
        <f t="shared" si="13"/>
        <v>19.763836793400948</v>
      </c>
      <c r="P142" s="20">
        <f t="shared" si="14"/>
        <v>9.5160161012132392</v>
      </c>
    </row>
    <row r="143" spans="1:16" x14ac:dyDescent="0.2">
      <c r="A143" s="1">
        <v>955</v>
      </c>
      <c r="B143" s="3" t="s">
        <v>290</v>
      </c>
      <c r="C143" s="1">
        <v>35.7122395744844</v>
      </c>
      <c r="D143" s="23">
        <f>VLOOKUP(A143,CentroidFlowpath!$C$2:$D$290,2,FALSE)</f>
        <v>42865.477249632197</v>
      </c>
      <c r="E143" s="23">
        <f>VLOOKUP($A143,Longest_FlowPath!$B$2:$T$290,9,FALSE)</f>
        <v>76426.275393364602</v>
      </c>
      <c r="F143" s="20">
        <f t="shared" si="10"/>
        <v>0.56087356120659282</v>
      </c>
      <c r="G143" s="26">
        <f>VLOOKUP($A143,Longest_FlowPath!$B$2:$T$290,2,FALSE)</f>
        <v>1.9565060868190001E-3</v>
      </c>
      <c r="H143" s="20">
        <f>VLOOKUP($A143,Longest_FlowPath!$B$2:$T$290,3,FALSE)</f>
        <v>572.72283900000002</v>
      </c>
      <c r="I143" s="20">
        <f>VLOOKUP($A143,Longest_FlowPath!$B$2:$T$290,3,FALSE)</f>
        <v>572.72283900000002</v>
      </c>
      <c r="J143" s="26">
        <f>VLOOKUP($A143,Longest_FlowPath!$B$2:$T$290,5,FALSE)</f>
        <v>1.498503816179E-3</v>
      </c>
      <c r="K143" s="20">
        <f>VLOOKUP($A143,Longest_FlowPath!$B$2:$T$290,6,FALSE)</f>
        <v>424.09777800000001</v>
      </c>
      <c r="L143" s="20">
        <f>VLOOKUP($A143,Longest_FlowPath!$B$2:$T$290,7,FALSE)</f>
        <v>509.99157700000001</v>
      </c>
      <c r="M143" s="20">
        <f t="shared" si="11"/>
        <v>10.33035213840432</v>
      </c>
      <c r="N143" s="20">
        <f t="shared" si="12"/>
        <v>7.91210014942512</v>
      </c>
      <c r="O143" s="20">
        <f t="shared" si="13"/>
        <v>14.474673369955417</v>
      </c>
      <c r="P143" s="20">
        <f t="shared" si="14"/>
        <v>8.1184616003091286</v>
      </c>
    </row>
    <row r="144" spans="1:16" x14ac:dyDescent="0.2">
      <c r="A144" s="1">
        <v>957</v>
      </c>
      <c r="B144" s="3" t="s">
        <v>288</v>
      </c>
      <c r="C144" s="1">
        <v>143.51892552599699</v>
      </c>
      <c r="D144" s="23">
        <f>VLOOKUP(A144,CentroidFlowpath!$C$2:$D$290,2,FALSE)</f>
        <v>50221.855162662403</v>
      </c>
      <c r="E144" s="23">
        <f>VLOOKUP($A144,Longest_FlowPath!$B$2:$T$290,9,FALSE)</f>
        <v>126522.608893463</v>
      </c>
      <c r="F144" s="20">
        <f t="shared" si="10"/>
        <v>0.39693976912024614</v>
      </c>
      <c r="G144" s="26">
        <f>VLOOKUP($A144,Longest_FlowPath!$B$2:$T$290,2,FALSE)</f>
        <v>2.9004085373310002E-3</v>
      </c>
      <c r="H144" s="20">
        <f>VLOOKUP($A144,Longest_FlowPath!$B$2:$T$290,3,FALSE)</f>
        <v>791.06176800000003</v>
      </c>
      <c r="I144" s="20">
        <f>VLOOKUP($A144,Longest_FlowPath!$B$2:$T$290,3,FALSE)</f>
        <v>791.06176800000003</v>
      </c>
      <c r="J144" s="26">
        <f>VLOOKUP($A144,Longest_FlowPath!$B$2:$T$290,5,FALSE)</f>
        <v>2.1307419943180001E-3</v>
      </c>
      <c r="K144" s="20">
        <f>VLOOKUP($A144,Longest_FlowPath!$B$2:$T$290,6,FALSE)</f>
        <v>428.77194200000002</v>
      </c>
      <c r="L144" s="20">
        <f>VLOOKUP($A144,Longest_FlowPath!$B$2:$T$290,7,FALSE)</f>
        <v>630.962219</v>
      </c>
      <c r="M144" s="20">
        <f t="shared" si="11"/>
        <v>15.31415707710768</v>
      </c>
      <c r="N144" s="20">
        <f t="shared" si="12"/>
        <v>11.250317729999042</v>
      </c>
      <c r="O144" s="20">
        <f t="shared" si="13"/>
        <v>23.962615320731629</v>
      </c>
      <c r="P144" s="20">
        <f t="shared" si="14"/>
        <v>9.5117149929284857</v>
      </c>
    </row>
    <row r="145" spans="1:16" x14ac:dyDescent="0.2">
      <c r="A145" s="1">
        <v>961</v>
      </c>
      <c r="B145" s="3" t="s">
        <v>289</v>
      </c>
      <c r="C145" s="1">
        <v>74.877868159263897</v>
      </c>
      <c r="D145" s="23">
        <f>VLOOKUP(A145,CentroidFlowpath!$C$2:$D$290,2,FALSE)</f>
        <v>95002.767083761995</v>
      </c>
      <c r="E145" s="23">
        <f>VLOOKUP($A145,Longest_FlowPath!$B$2:$T$290,9,FALSE)</f>
        <v>177438.42286858699</v>
      </c>
      <c r="F145" s="20">
        <f t="shared" si="10"/>
        <v>0.53541259862370494</v>
      </c>
      <c r="G145" s="26">
        <f>VLOOKUP($A145,Longest_FlowPath!$B$2:$T$290,2,FALSE)</f>
        <v>2.56945345675E-3</v>
      </c>
      <c r="H145" s="20">
        <f>VLOOKUP($A145,Longest_FlowPath!$B$2:$T$290,3,FALSE)</f>
        <v>880.01428199999896</v>
      </c>
      <c r="I145" s="20">
        <f>VLOOKUP($A145,Longest_FlowPath!$B$2:$T$290,3,FALSE)</f>
        <v>880.01428199999896</v>
      </c>
      <c r="J145" s="26">
        <f>VLOOKUP($A145,Longest_FlowPath!$B$2:$T$290,5,FALSE)</f>
        <v>1.8398353264700001E-3</v>
      </c>
      <c r="K145" s="20">
        <f>VLOOKUP($A145,Longest_FlowPath!$B$2:$T$290,6,FALSE)</f>
        <v>430.05825800000002</v>
      </c>
      <c r="L145" s="20">
        <f>VLOOKUP($A145,Longest_FlowPath!$B$2:$T$290,7,FALSE)</f>
        <v>674.90136700000005</v>
      </c>
      <c r="M145" s="20">
        <f t="shared" si="11"/>
        <v>13.566714251640001</v>
      </c>
      <c r="N145" s="20">
        <f t="shared" si="12"/>
        <v>9.7143305237615998</v>
      </c>
      <c r="O145" s="20">
        <f t="shared" si="13"/>
        <v>33.605761906929352</v>
      </c>
      <c r="P145" s="20">
        <f t="shared" si="14"/>
        <v>17.99294831131856</v>
      </c>
    </row>
    <row r="146" spans="1:16" x14ac:dyDescent="0.2">
      <c r="A146" s="1">
        <v>977</v>
      </c>
      <c r="B146" s="3" t="s">
        <v>277</v>
      </c>
      <c r="C146" s="1">
        <v>30.598179936448499</v>
      </c>
      <c r="D146" s="23">
        <f>VLOOKUP(A146,CentroidFlowpath!$C$2:$D$290,2,FALSE)</f>
        <v>41281.744091849003</v>
      </c>
      <c r="E146" s="23">
        <f>VLOOKUP($A146,Longest_FlowPath!$B$2:$T$290,9,FALSE)</f>
        <v>85911.871013778393</v>
      </c>
      <c r="F146" s="20">
        <f t="shared" si="10"/>
        <v>0.48051268823173821</v>
      </c>
      <c r="G146" s="26">
        <f>VLOOKUP($A146,Longest_FlowPath!$B$2:$T$290,2,FALSE)</f>
        <v>4.4119361565200001E-3</v>
      </c>
      <c r="H146" s="20">
        <f>VLOOKUP($A146,Longest_FlowPath!$B$2:$T$290,3,FALSE)</f>
        <v>862.66430700000001</v>
      </c>
      <c r="I146" s="20">
        <f>VLOOKUP($A146,Longest_FlowPath!$B$2:$T$290,3,FALSE)</f>
        <v>862.66430700000001</v>
      </c>
      <c r="J146" s="26">
        <f>VLOOKUP($A146,Longest_FlowPath!$B$2:$T$290,5,FALSE)</f>
        <v>3.3059992057179999E-3</v>
      </c>
      <c r="K146" s="20">
        <f>VLOOKUP($A146,Longest_FlowPath!$B$2:$T$290,6,FALSE)</f>
        <v>531.03668200000004</v>
      </c>
      <c r="L146" s="20">
        <f>VLOOKUP($A146,Longest_FlowPath!$B$2:$T$290,7,FALSE)</f>
        <v>744.055115</v>
      </c>
      <c r="M146" s="20">
        <f t="shared" si="11"/>
        <v>23.295022906425601</v>
      </c>
      <c r="N146" s="20">
        <f t="shared" si="12"/>
        <v>17.455675806191039</v>
      </c>
      <c r="O146" s="20">
        <f t="shared" si="13"/>
        <v>16.271187692003483</v>
      </c>
      <c r="P146" s="20">
        <f t="shared" si="14"/>
        <v>7.8185121386077654</v>
      </c>
    </row>
    <row r="147" spans="1:16" x14ac:dyDescent="0.2">
      <c r="A147" s="1">
        <v>984</v>
      </c>
      <c r="B147" s="3" t="s">
        <v>278</v>
      </c>
      <c r="C147" s="1">
        <v>30.048445401251801</v>
      </c>
      <c r="D147" s="23">
        <f>VLOOKUP(A147,CentroidFlowpath!$C$2:$D$290,2,FALSE)</f>
        <v>35468.139483391496</v>
      </c>
      <c r="E147" s="23">
        <f>VLOOKUP($A147,Longest_FlowPath!$B$2:$T$290,9,FALSE)</f>
        <v>86464.551423348705</v>
      </c>
      <c r="F147" s="20">
        <f t="shared" si="10"/>
        <v>0.41020440052631507</v>
      </c>
      <c r="G147" s="26">
        <f>VLOOKUP($A147,Longest_FlowPath!$B$2:$T$290,2,FALSE)</f>
        <v>2.4863249674129998E-3</v>
      </c>
      <c r="H147" s="20">
        <f>VLOOKUP($A147,Longest_FlowPath!$B$2:$T$290,3,FALSE)</f>
        <v>635.86700399999904</v>
      </c>
      <c r="I147" s="20">
        <f>VLOOKUP($A147,Longest_FlowPath!$B$2:$T$290,3,FALSE)</f>
        <v>635.86700399999904</v>
      </c>
      <c r="J147" s="26">
        <f>VLOOKUP($A147,Longest_FlowPath!$B$2:$T$290,5,FALSE)</f>
        <v>1.38789105313E-3</v>
      </c>
      <c r="K147" s="20">
        <f>VLOOKUP($A147,Longest_FlowPath!$B$2:$T$290,6,FALSE)</f>
        <v>429.99691799999903</v>
      </c>
      <c r="L147" s="20">
        <f>VLOOKUP($A147,Longest_FlowPath!$B$2:$T$290,7,FALSE)</f>
        <v>519.99945100000002</v>
      </c>
      <c r="M147" s="20">
        <f t="shared" si="11"/>
        <v>13.127795827940639</v>
      </c>
      <c r="N147" s="20">
        <f t="shared" si="12"/>
        <v>7.3280647605264004</v>
      </c>
      <c r="O147" s="20">
        <f t="shared" si="13"/>
        <v>16.37586201199786</v>
      </c>
      <c r="P147" s="20">
        <f t="shared" si="14"/>
        <v>6.7174506597332382</v>
      </c>
    </row>
    <row r="148" spans="1:16" x14ac:dyDescent="0.2">
      <c r="A148" s="1">
        <v>986</v>
      </c>
      <c r="B148" s="3" t="s">
        <v>276</v>
      </c>
      <c r="C148" s="1">
        <v>60.388437671767903</v>
      </c>
      <c r="D148" s="23">
        <f>VLOOKUP(A148,CentroidFlowpath!$C$2:$D$290,2,FALSE)</f>
        <v>46055.356578363797</v>
      </c>
      <c r="E148" s="23">
        <f>VLOOKUP($A148,Longest_FlowPath!$B$2:$T$290,9,FALSE)</f>
        <v>90846.025561557297</v>
      </c>
      <c r="F148" s="20">
        <f t="shared" si="10"/>
        <v>0.50696061047994523</v>
      </c>
      <c r="G148" s="26">
        <f>VLOOKUP($A148,Longest_FlowPath!$B$2:$T$290,2,FALSE)</f>
        <v>3.7397080158430001E-3</v>
      </c>
      <c r="H148" s="20">
        <f>VLOOKUP($A148,Longest_FlowPath!$B$2:$T$290,3,FALSE)</f>
        <v>861.34997599999895</v>
      </c>
      <c r="I148" s="20">
        <f>VLOOKUP($A148,Longest_FlowPath!$B$2:$T$290,3,FALSE)</f>
        <v>861.34997599999895</v>
      </c>
      <c r="J148" s="26">
        <f>VLOOKUP($A148,Longest_FlowPath!$B$2:$T$290,5,FALSE)</f>
        <v>2.9579009062009999E-3</v>
      </c>
      <c r="K148" s="20">
        <f>VLOOKUP($A148,Longest_FlowPath!$B$2:$T$290,6,FALSE)</f>
        <v>530.03643799999895</v>
      </c>
      <c r="L148" s="20">
        <f>VLOOKUP($A148,Longest_FlowPath!$B$2:$T$290,7,FALSE)</f>
        <v>731.571594</v>
      </c>
      <c r="M148" s="20">
        <f t="shared" si="11"/>
        <v>19.745658323651039</v>
      </c>
      <c r="N148" s="20">
        <f t="shared" si="12"/>
        <v>15.61771678474128</v>
      </c>
      <c r="O148" s="20">
        <f t="shared" si="13"/>
        <v>17.205686659385851</v>
      </c>
      <c r="P148" s="20">
        <f t="shared" si="14"/>
        <v>8.7226054125689014</v>
      </c>
    </row>
    <row r="149" spans="1:16" x14ac:dyDescent="0.2">
      <c r="A149" s="1">
        <v>996</v>
      </c>
      <c r="B149" s="3" t="s">
        <v>283</v>
      </c>
      <c r="C149" s="1">
        <v>29.0848462873975</v>
      </c>
      <c r="D149" s="23">
        <f>VLOOKUP(A149,CentroidFlowpath!$C$2:$D$290,2,FALSE)</f>
        <v>22736.5792096611</v>
      </c>
      <c r="E149" s="23">
        <f>VLOOKUP($A149,Longest_FlowPath!$B$2:$T$290,9,FALSE)</f>
        <v>74106.040854586405</v>
      </c>
      <c r="F149" s="20">
        <f t="shared" si="10"/>
        <v>0.30681141439300003</v>
      </c>
      <c r="G149" s="26">
        <f>VLOOKUP($A149,Longest_FlowPath!$B$2:$T$290,2,FALSE)</f>
        <v>1.933704639291E-3</v>
      </c>
      <c r="H149" s="20">
        <f>VLOOKUP($A149,Longest_FlowPath!$B$2:$T$290,3,FALSE)</f>
        <v>492.61294600000002</v>
      </c>
      <c r="I149" s="20">
        <f>VLOOKUP($A149,Longest_FlowPath!$B$2:$T$290,3,FALSE)</f>
        <v>492.61294600000002</v>
      </c>
      <c r="J149" s="26">
        <f>VLOOKUP($A149,Longest_FlowPath!$B$2:$T$290,5,FALSE)</f>
        <v>1.54496954202E-3</v>
      </c>
      <c r="K149" s="20">
        <f>VLOOKUP($A149,Longest_FlowPath!$B$2:$T$290,6,FALSE)</f>
        <v>341.77432299999901</v>
      </c>
      <c r="L149" s="20">
        <f>VLOOKUP($A149,Longest_FlowPath!$B$2:$T$290,7,FALSE)</f>
        <v>427.64300500000002</v>
      </c>
      <c r="M149" s="20">
        <f t="shared" si="11"/>
        <v>10.20996049545648</v>
      </c>
      <c r="N149" s="20">
        <f t="shared" si="12"/>
        <v>8.1574391818656</v>
      </c>
      <c r="O149" s="20">
        <f t="shared" si="13"/>
        <v>14.035235010338335</v>
      </c>
      <c r="P149" s="20">
        <f t="shared" si="14"/>
        <v>4.306170304860057</v>
      </c>
    </row>
    <row r="150" spans="1:16" x14ac:dyDescent="0.2">
      <c r="A150" s="1">
        <v>1002</v>
      </c>
      <c r="B150" s="3" t="s">
        <v>285</v>
      </c>
      <c r="C150" s="1">
        <v>145.12781978593301</v>
      </c>
      <c r="D150" s="23">
        <f>VLOOKUP(A150,CentroidFlowpath!$C$2:$D$290,2,FALSE)</f>
        <v>87826.214824318493</v>
      </c>
      <c r="E150" s="23">
        <f>VLOOKUP($A150,Longest_FlowPath!$B$2:$T$290,9,FALSE)</f>
        <v>181237.44116822901</v>
      </c>
      <c r="F150" s="20">
        <f t="shared" si="10"/>
        <v>0.48459200404841329</v>
      </c>
      <c r="G150" s="26">
        <f>VLOOKUP($A150,Longest_FlowPath!$B$2:$T$290,2,FALSE)</f>
        <v>1.4098764491100001E-3</v>
      </c>
      <c r="H150" s="20">
        <f>VLOOKUP($A150,Longest_FlowPath!$B$2:$T$290,3,FALSE)</f>
        <v>550.25573699999904</v>
      </c>
      <c r="I150" s="20">
        <f>VLOOKUP($A150,Longest_FlowPath!$B$2:$T$290,3,FALSE)</f>
        <v>550.25573699999904</v>
      </c>
      <c r="J150" s="26">
        <f>VLOOKUP($A150,Longest_FlowPath!$B$2:$T$290,5,FALSE)</f>
        <v>1.1459731278180001E-3</v>
      </c>
      <c r="K150" s="20">
        <f>VLOOKUP($A150,Longest_FlowPath!$B$2:$T$290,6,FALSE)</f>
        <v>293.04614299999901</v>
      </c>
      <c r="L150" s="20">
        <f>VLOOKUP($A150,Longest_FlowPath!$B$2:$T$290,7,FALSE)</f>
        <v>448.81607100000002</v>
      </c>
      <c r="M150" s="20">
        <f t="shared" si="11"/>
        <v>7.4441476513008</v>
      </c>
      <c r="N150" s="20">
        <f t="shared" si="12"/>
        <v>6.0507381148790405</v>
      </c>
      <c r="O150" s="20">
        <f t="shared" si="13"/>
        <v>34.325272948528223</v>
      </c>
      <c r="P150" s="20">
        <f t="shared" si="14"/>
        <v>16.633752807636078</v>
      </c>
    </row>
    <row r="151" spans="1:16" x14ac:dyDescent="0.2">
      <c r="A151" s="1">
        <v>1004</v>
      </c>
      <c r="B151" s="3" t="s">
        <v>286</v>
      </c>
      <c r="C151" s="1">
        <v>29.489676067433599</v>
      </c>
      <c r="D151" s="23">
        <f>VLOOKUP(A151,CentroidFlowpath!$C$2:$D$290,2,FALSE)</f>
        <v>49135.6119846441</v>
      </c>
      <c r="E151" s="23">
        <f>VLOOKUP($A151,Longest_FlowPath!$B$2:$T$290,9,FALSE)</f>
        <v>90568.730630304097</v>
      </c>
      <c r="F151" s="20">
        <f t="shared" si="10"/>
        <v>0.54252291759738358</v>
      </c>
      <c r="G151" s="26">
        <f>VLOOKUP($A151,Longest_FlowPath!$B$2:$T$290,2,FALSE)</f>
        <v>2.4478715827979999E-3</v>
      </c>
      <c r="H151" s="20">
        <f>VLOOKUP($A151,Longest_FlowPath!$B$2:$T$290,3,FALSE)</f>
        <v>507.37295499999902</v>
      </c>
      <c r="I151" s="20">
        <f>VLOOKUP($A151,Longest_FlowPath!$B$2:$T$290,3,FALSE)</f>
        <v>507.37295499999902</v>
      </c>
      <c r="J151" s="26">
        <f>VLOOKUP($A151,Longest_FlowPath!$B$2:$T$290,5,FALSE)</f>
        <v>1.8131345942890001E-3</v>
      </c>
      <c r="K151" s="20">
        <f>VLOOKUP($A151,Longest_FlowPath!$B$2:$T$290,6,FALSE)</f>
        <v>308.17962599999902</v>
      </c>
      <c r="L151" s="20">
        <f>VLOOKUP($A151,Longest_FlowPath!$B$2:$T$290,7,FALSE)</f>
        <v>431.33960000000002</v>
      </c>
      <c r="M151" s="20">
        <f t="shared" si="11"/>
        <v>12.924761957173439</v>
      </c>
      <c r="N151" s="20">
        <f t="shared" si="12"/>
        <v>9.5733506578459195</v>
      </c>
      <c r="O151" s="20">
        <f t="shared" si="13"/>
        <v>17.153168679981835</v>
      </c>
      <c r="P151" s="20">
        <f t="shared" si="14"/>
        <v>9.3059871183038076</v>
      </c>
    </row>
    <row r="152" spans="1:16" x14ac:dyDescent="0.2">
      <c r="A152" s="1">
        <v>1006</v>
      </c>
      <c r="B152" s="3" t="s">
        <v>284</v>
      </c>
      <c r="C152" s="1">
        <v>11.533999455791699</v>
      </c>
      <c r="D152" s="23">
        <f>VLOOKUP(A152,CentroidFlowpath!$C$2:$D$290,2,FALSE)</f>
        <v>17386.0371746251</v>
      </c>
      <c r="E152" s="23">
        <f>VLOOKUP($A152,Longest_FlowPath!$B$2:$T$290,9,FALSE)</f>
        <v>40740.292659981198</v>
      </c>
      <c r="F152" s="20">
        <f t="shared" si="10"/>
        <v>0.42675287877112478</v>
      </c>
      <c r="G152" s="26">
        <f>VLOOKUP($A152,Longest_FlowPath!$B$2:$T$290,2,FALSE)</f>
        <v>3.8026239598460002E-3</v>
      </c>
      <c r="H152" s="20">
        <f>VLOOKUP($A152,Longest_FlowPath!$B$2:$T$290,3,FALSE)</f>
        <v>494.546539</v>
      </c>
      <c r="I152" s="20">
        <f>VLOOKUP($A152,Longest_FlowPath!$B$2:$T$290,3,FALSE)</f>
        <v>494.546539</v>
      </c>
      <c r="J152" s="26">
        <f>VLOOKUP($A152,Longest_FlowPath!$B$2:$T$290,5,FALSE)</f>
        <v>2.1132055035829999E-3</v>
      </c>
      <c r="K152" s="20">
        <f>VLOOKUP($A152,Longest_FlowPath!$B$2:$T$290,6,FALSE)</f>
        <v>366.036743</v>
      </c>
      <c r="L152" s="20">
        <f>VLOOKUP($A152,Longest_FlowPath!$B$2:$T$290,7,FALSE)</f>
        <v>430.606201</v>
      </c>
      <c r="M152" s="20">
        <f t="shared" si="11"/>
        <v>20.077854507986881</v>
      </c>
      <c r="N152" s="20">
        <f t="shared" si="12"/>
        <v>11.15772505891824</v>
      </c>
      <c r="O152" s="20">
        <f t="shared" si="13"/>
        <v>7.7159645189358326</v>
      </c>
      <c r="P152" s="20">
        <f t="shared" si="14"/>
        <v>3.2928100709517234</v>
      </c>
    </row>
    <row r="153" spans="1:16" x14ac:dyDescent="0.2">
      <c r="A153" s="1">
        <v>1011</v>
      </c>
      <c r="B153" s="28" t="s">
        <v>294</v>
      </c>
      <c r="C153" s="1">
        <v>92.537132957687803</v>
      </c>
      <c r="D153" s="23">
        <f>VLOOKUP(A153,CentroidFlowpath!$C$2:$D$290,2,FALSE)</f>
        <v>101286.586858879</v>
      </c>
      <c r="E153" s="23">
        <f>VLOOKUP($A153,Longest_FlowPath!$B$2:$T$290,9,FALSE)</f>
        <v>175033.053641979</v>
      </c>
      <c r="F153" s="20">
        <f t="shared" si="10"/>
        <v>0.57867119810441892</v>
      </c>
      <c r="G153" s="26">
        <f>VLOOKUP($A153,Longest_FlowPath!$B$2:$T$290,2,FALSE)</f>
        <v>1.2542684506269999E-3</v>
      </c>
      <c r="H153" s="20">
        <f>VLOOKUP($A153,Longest_FlowPath!$B$2:$T$290,3,FALSE)</f>
        <v>454.02328499999902</v>
      </c>
      <c r="I153" s="20">
        <f>VLOOKUP($A153,Longest_FlowPath!$B$2:$T$290,3,FALSE)</f>
        <v>454.02328499999902</v>
      </c>
      <c r="J153" s="26">
        <f>VLOOKUP($A153,Longest_FlowPath!$B$2:$T$290,5,FALSE)</f>
        <v>8.7661339848300001E-4</v>
      </c>
      <c r="K153" s="20">
        <f>VLOOKUP($A153,Longest_FlowPath!$B$2:$T$290,6,FALSE)</f>
        <v>251.705413999999</v>
      </c>
      <c r="L153" s="20">
        <f>VLOOKUP($A153,Longest_FlowPath!$B$2:$T$290,7,FALSE)</f>
        <v>366.78265399999901</v>
      </c>
      <c r="M153" s="20">
        <f t="shared" si="11"/>
        <v>6.6225374193105599</v>
      </c>
      <c r="N153" s="20">
        <f t="shared" si="12"/>
        <v>4.6285187439902398</v>
      </c>
      <c r="O153" s="20">
        <f t="shared" si="13"/>
        <v>33.150199553405116</v>
      </c>
      <c r="P153" s="20">
        <f t="shared" si="14"/>
        <v>19.183065692969507</v>
      </c>
    </row>
    <row r="154" spans="1:16" x14ac:dyDescent="0.2">
      <c r="A154" s="1">
        <v>1020</v>
      </c>
      <c r="B154" s="3" t="s">
        <v>252</v>
      </c>
      <c r="C154" s="1">
        <v>43.942619640329298</v>
      </c>
      <c r="D154" s="23">
        <f>VLOOKUP(A154,CentroidFlowpath!$C$2:$D$290,2,FALSE)</f>
        <v>42186.289179217798</v>
      </c>
      <c r="E154" s="23">
        <f>VLOOKUP($A154,Longest_FlowPath!$B$2:$T$290,9,FALSE)</f>
        <v>94942.009851824696</v>
      </c>
      <c r="F154" s="20">
        <f t="shared" si="10"/>
        <v>0.44433743550465837</v>
      </c>
      <c r="G154" s="26">
        <f>VLOOKUP($A154,Longest_FlowPath!$B$2:$T$290,2,FALSE)</f>
        <v>2.057022516216E-3</v>
      </c>
      <c r="H154" s="20">
        <f>VLOOKUP($A154,Longest_FlowPath!$B$2:$T$290,3,FALSE)</f>
        <v>582.25323500000002</v>
      </c>
      <c r="I154" s="20">
        <f>VLOOKUP($A154,Longest_FlowPath!$B$2:$T$290,3,FALSE)</f>
        <v>582.25323500000002</v>
      </c>
      <c r="J154" s="26">
        <f>VLOOKUP($A154,Longest_FlowPath!$B$2:$T$290,5,FALSE)</f>
        <v>3.5089778892699998E-4</v>
      </c>
      <c r="K154" s="20">
        <f>VLOOKUP($A154,Longest_FlowPath!$B$2:$T$290,6,FALSE)</f>
        <v>434.96060199999903</v>
      </c>
      <c r="L154" s="20">
        <f>VLOOKUP($A154,Longest_FlowPath!$B$2:$T$290,7,FALSE)</f>
        <v>459.94680799999901</v>
      </c>
      <c r="M154" s="20">
        <f t="shared" si="11"/>
        <v>10.861078885620479</v>
      </c>
      <c r="N154" s="20">
        <f t="shared" si="12"/>
        <v>1.8527403255345598</v>
      </c>
      <c r="O154" s="20">
        <f t="shared" si="13"/>
        <v>17.981441259815284</v>
      </c>
      <c r="P154" s="20">
        <f t="shared" si="14"/>
        <v>7.9898274960639766</v>
      </c>
    </row>
    <row r="155" spans="1:16" x14ac:dyDescent="0.2">
      <c r="A155" s="1">
        <v>1175</v>
      </c>
      <c r="B155" s="3" t="s">
        <v>251</v>
      </c>
      <c r="C155" s="1">
        <v>137.97397404080101</v>
      </c>
      <c r="D155" s="23">
        <f>VLOOKUP(A155,CentroidFlowpath!$C$2:$D$290,2,FALSE)</f>
        <v>52222.371701360396</v>
      </c>
      <c r="E155" s="23">
        <f>VLOOKUP($A155,Longest_FlowPath!$B$2:$T$290,9,FALSE)</f>
        <v>122560.62617409301</v>
      </c>
      <c r="F155" s="20">
        <f t="shared" si="10"/>
        <v>0.42609419788032393</v>
      </c>
      <c r="G155" s="26">
        <f>VLOOKUP($A155,Longest_FlowPath!$B$2:$T$290,2,FALSE)</f>
        <v>1.851772327579E-3</v>
      </c>
      <c r="H155" s="20">
        <f>VLOOKUP($A155,Longest_FlowPath!$B$2:$T$290,3,FALSE)</f>
        <v>661.91497800000002</v>
      </c>
      <c r="I155" s="20">
        <f>VLOOKUP($A155,Longest_FlowPath!$B$2:$T$290,3,FALSE)</f>
        <v>661.91497800000002</v>
      </c>
      <c r="J155" s="26">
        <f>VLOOKUP($A155,Longest_FlowPath!$B$2:$T$290,5,FALSE)</f>
        <v>1.468604790016E-3</v>
      </c>
      <c r="K155" s="20">
        <f>VLOOKUP($A155,Longest_FlowPath!$B$2:$T$290,6,FALSE)</f>
        <v>434.95718399999902</v>
      </c>
      <c r="L155" s="20">
        <f>VLOOKUP($A155,Longest_FlowPath!$B$2:$T$290,7,FALSE)</f>
        <v>569.95202600000005</v>
      </c>
      <c r="M155" s="20">
        <f t="shared" si="11"/>
        <v>9.7773578896171198</v>
      </c>
      <c r="N155" s="20">
        <f t="shared" si="12"/>
        <v>7.7542332912844802</v>
      </c>
      <c r="O155" s="20">
        <f t="shared" si="13"/>
        <v>23.212239805699433</v>
      </c>
      <c r="P155" s="20">
        <f t="shared" si="14"/>
        <v>9.8906007010152273</v>
      </c>
    </row>
    <row r="156" spans="1:16" x14ac:dyDescent="0.2">
      <c r="A156" s="1">
        <v>1026</v>
      </c>
      <c r="B156" s="3" t="s">
        <v>250</v>
      </c>
      <c r="C156" s="1">
        <v>119.88312247271099</v>
      </c>
      <c r="D156" s="23">
        <f>VLOOKUP(A156,CentroidFlowpath!$C$2:$D$290,2,FALSE)</f>
        <v>65221.594407852201</v>
      </c>
      <c r="E156" s="23">
        <f>VLOOKUP($A156,Longest_FlowPath!$B$2:$T$290,9,FALSE)</f>
        <v>132747.98219104699</v>
      </c>
      <c r="F156" s="20">
        <f t="shared" si="10"/>
        <v>0.49131891371416253</v>
      </c>
      <c r="G156" s="26">
        <f>VLOOKUP($A156,Longest_FlowPath!$B$2:$T$290,2,FALSE)</f>
        <v>2.5395057042359999E-3</v>
      </c>
      <c r="H156" s="20">
        <f>VLOOKUP($A156,Longest_FlowPath!$B$2:$T$290,3,FALSE)</f>
        <v>799.48486300000002</v>
      </c>
      <c r="I156" s="20">
        <f>VLOOKUP($A156,Longest_FlowPath!$B$2:$T$290,3,FALSE)</f>
        <v>799.48486300000002</v>
      </c>
      <c r="J156" s="26">
        <f>VLOOKUP($A156,Longest_FlowPath!$B$2:$T$290,5,FALSE)</f>
        <v>1.9935805750009999E-3</v>
      </c>
      <c r="K156" s="20">
        <f>VLOOKUP($A156,Longest_FlowPath!$B$2:$T$290,6,FALSE)</f>
        <v>479.94549599999903</v>
      </c>
      <c r="L156" s="20">
        <f>VLOOKUP($A156,Longest_FlowPath!$B$2:$T$290,7,FALSE)</f>
        <v>678.42834500000004</v>
      </c>
      <c r="M156" s="20">
        <f t="shared" si="11"/>
        <v>13.40859011836608</v>
      </c>
      <c r="N156" s="20">
        <f t="shared" si="12"/>
        <v>10.526105436005279</v>
      </c>
      <c r="O156" s="20">
        <f t="shared" si="13"/>
        <v>25.141663293758899</v>
      </c>
      <c r="P156" s="20">
        <f t="shared" si="14"/>
        <v>12.352574698456856</v>
      </c>
    </row>
    <row r="157" spans="1:16" x14ac:dyDescent="0.2">
      <c r="A157" s="1">
        <v>1588</v>
      </c>
      <c r="B157" s="3" t="s">
        <v>239</v>
      </c>
      <c r="C157" s="1">
        <v>15.9555048836884</v>
      </c>
      <c r="D157" s="23">
        <f>VLOOKUP(A157,CentroidFlowpath!$C$2:$D$290,2,FALSE)</f>
        <v>41443.430411380701</v>
      </c>
      <c r="E157" s="23">
        <f>VLOOKUP($A157,Longest_FlowPath!$B$2:$T$290,9,FALSE)</f>
        <v>88058.536248728997</v>
      </c>
      <c r="F157" s="20">
        <f t="shared" si="10"/>
        <v>0.47063501367227051</v>
      </c>
      <c r="G157" s="26">
        <f>VLOOKUP($A157,Longest_FlowPath!$B$2:$T$290,2,FALSE)</f>
        <v>3.043501498174E-3</v>
      </c>
      <c r="H157" s="20">
        <f>VLOOKUP($A157,Longest_FlowPath!$B$2:$T$290,3,FALSE)</f>
        <v>769.01702899999896</v>
      </c>
      <c r="I157" s="20">
        <f>VLOOKUP($A157,Longest_FlowPath!$B$2:$T$290,3,FALSE)</f>
        <v>769.01702899999896</v>
      </c>
      <c r="J157" s="26">
        <f>VLOOKUP($A157,Longest_FlowPath!$B$2:$T$290,5,FALSE)</f>
        <v>2.5040240434750002E-3</v>
      </c>
      <c r="K157" s="20">
        <f>VLOOKUP($A157,Longest_FlowPath!$B$2:$T$290,6,FALSE)</f>
        <v>504.80355800000001</v>
      </c>
      <c r="L157" s="20">
        <f>VLOOKUP($A157,Longest_FlowPath!$B$2:$T$290,7,FALSE)</f>
        <v>670.17907700000001</v>
      </c>
      <c r="M157" s="20">
        <f t="shared" si="11"/>
        <v>16.06968791035872</v>
      </c>
      <c r="N157" s="20">
        <f t="shared" si="12"/>
        <v>13.221246949548</v>
      </c>
      <c r="O157" s="20">
        <f t="shared" si="13"/>
        <v>16.677753077410795</v>
      </c>
      <c r="P157" s="20">
        <f t="shared" si="14"/>
        <v>7.8491345476099816</v>
      </c>
    </row>
    <row r="158" spans="1:16" x14ac:dyDescent="0.2">
      <c r="A158" s="1">
        <v>1035</v>
      </c>
      <c r="B158" s="3" t="s">
        <v>248</v>
      </c>
      <c r="C158" s="1">
        <v>85.735992953306507</v>
      </c>
      <c r="D158" s="23">
        <f>VLOOKUP(A158,CentroidFlowpath!$C$2:$D$290,2,FALSE)</f>
        <v>25111.908972703801</v>
      </c>
      <c r="E158" s="23">
        <f>VLOOKUP($A158,Longest_FlowPath!$B$2:$T$290,9,FALSE)</f>
        <v>101239.422453423</v>
      </c>
      <c r="F158" s="20">
        <f t="shared" si="10"/>
        <v>0.2480447671879695</v>
      </c>
      <c r="G158" s="26">
        <f>VLOOKUP($A158,Longest_FlowPath!$B$2:$T$290,2,FALSE)</f>
        <v>2.3097621789339999E-3</v>
      </c>
      <c r="H158" s="20">
        <f>VLOOKUP($A158,Longest_FlowPath!$B$2:$T$290,3,FALSE)</f>
        <v>672.67224099999896</v>
      </c>
      <c r="I158" s="20">
        <f>VLOOKUP($A158,Longest_FlowPath!$B$2:$T$290,3,FALSE)</f>
        <v>672.67224099999896</v>
      </c>
      <c r="J158" s="26">
        <f>VLOOKUP($A158,Longest_FlowPath!$B$2:$T$290,5,FALSE)</f>
        <v>1.667108469967E-3</v>
      </c>
      <c r="K158" s="20">
        <f>VLOOKUP($A158,Longest_FlowPath!$B$2:$T$290,6,FALSE)</f>
        <v>471.97833300000002</v>
      </c>
      <c r="L158" s="20">
        <f>VLOOKUP($A158,Longest_FlowPath!$B$2:$T$290,7,FALSE)</f>
        <v>598.56115699999896</v>
      </c>
      <c r="M158" s="20">
        <f t="shared" si="11"/>
        <v>12.19554430477152</v>
      </c>
      <c r="N158" s="20">
        <f t="shared" si="12"/>
        <v>8.8023327214257598</v>
      </c>
      <c r="O158" s="20">
        <f t="shared" si="13"/>
        <v>19.174133040421022</v>
      </c>
      <c r="P158" s="20">
        <f t="shared" si="14"/>
        <v>4.7560433660423866</v>
      </c>
    </row>
    <row r="159" spans="1:16" x14ac:dyDescent="0.2">
      <c r="A159" s="1">
        <v>1039</v>
      </c>
      <c r="B159" s="3" t="s">
        <v>241</v>
      </c>
      <c r="C159" s="1">
        <v>38.040445022592699</v>
      </c>
      <c r="D159" s="23">
        <f>VLOOKUP(A159,CentroidFlowpath!$C$2:$D$290,2,FALSE)</f>
        <v>49208.458244852103</v>
      </c>
      <c r="E159" s="23">
        <f>VLOOKUP($A159,Longest_FlowPath!$B$2:$T$290,9,FALSE)</f>
        <v>91243.218402729501</v>
      </c>
      <c r="F159" s="20">
        <f t="shared" si="10"/>
        <v>0.53931085626173014</v>
      </c>
      <c r="G159" s="26">
        <f>VLOOKUP($A159,Longest_FlowPath!$B$2:$T$290,2,FALSE)</f>
        <v>2.6673335537749998E-3</v>
      </c>
      <c r="H159" s="20">
        <f>VLOOKUP($A159,Longest_FlowPath!$B$2:$T$290,3,FALSE)</f>
        <v>722.40527299999906</v>
      </c>
      <c r="I159" s="20">
        <f>VLOOKUP($A159,Longest_FlowPath!$B$2:$T$290,3,FALSE)</f>
        <v>722.40527299999906</v>
      </c>
      <c r="J159" s="26">
        <f>VLOOKUP($A159,Longest_FlowPath!$B$2:$T$290,5,FALSE)</f>
        <v>2.409855985455E-3</v>
      </c>
      <c r="K159" s="20">
        <f>VLOOKUP($A159,Longest_FlowPath!$B$2:$T$290,6,FALSE)</f>
        <v>484.95779399999901</v>
      </c>
      <c r="L159" s="20">
        <f>VLOOKUP($A159,Longest_FlowPath!$B$2:$T$290,7,FALSE)</f>
        <v>649.87005599999895</v>
      </c>
      <c r="M159" s="20">
        <f t="shared" si="11"/>
        <v>14.083521163932</v>
      </c>
      <c r="N159" s="20">
        <f t="shared" si="12"/>
        <v>12.724039603202399</v>
      </c>
      <c r="O159" s="20">
        <f t="shared" si="13"/>
        <v>17.280912576274527</v>
      </c>
      <c r="P159" s="20">
        <f t="shared" si="14"/>
        <v>9.319783758494717</v>
      </c>
    </row>
    <row r="160" spans="1:16" x14ac:dyDescent="0.2">
      <c r="A160" s="1">
        <v>1041</v>
      </c>
      <c r="B160" s="3" t="s">
        <v>240</v>
      </c>
      <c r="C160" s="1">
        <v>83.153769907057494</v>
      </c>
      <c r="D160" s="23">
        <f>VLOOKUP(A160,CentroidFlowpath!$C$2:$D$290,2,FALSE)</f>
        <v>65168.559481834302</v>
      </c>
      <c r="E160" s="23">
        <f>VLOOKUP($A160,Longest_FlowPath!$B$2:$T$290,9,FALSE)</f>
        <v>123558.26700258499</v>
      </c>
      <c r="F160" s="20">
        <f t="shared" si="10"/>
        <v>0.52743180252334632</v>
      </c>
      <c r="G160" s="26">
        <f>VLOOKUP($A160,Longest_FlowPath!$B$2:$T$290,2,FALSE)</f>
        <v>2.6320733115589999E-3</v>
      </c>
      <c r="H160" s="20">
        <f>VLOOKUP($A160,Longest_FlowPath!$B$2:$T$290,3,FALSE)</f>
        <v>871.74938999999904</v>
      </c>
      <c r="I160" s="20">
        <f>VLOOKUP($A160,Longest_FlowPath!$B$2:$T$290,3,FALSE)</f>
        <v>871.74938999999904</v>
      </c>
      <c r="J160" s="26">
        <f>VLOOKUP($A160,Longest_FlowPath!$B$2:$T$290,5,FALSE)</f>
        <v>1.6899704061269999E-3</v>
      </c>
      <c r="K160" s="20">
        <f>VLOOKUP($A160,Longest_FlowPath!$B$2:$T$290,6,FALSE)</f>
        <v>560.41052200000001</v>
      </c>
      <c r="L160" s="20">
        <f>VLOOKUP($A160,Longest_FlowPath!$B$2:$T$290,7,FALSE)</f>
        <v>717.01788299999896</v>
      </c>
      <c r="M160" s="20">
        <f t="shared" si="11"/>
        <v>13.897347085031519</v>
      </c>
      <c r="N160" s="20">
        <f t="shared" si="12"/>
        <v>8.9230437443505597</v>
      </c>
      <c r="O160" s="20">
        <f t="shared" si="13"/>
        <v>23.401186932307763</v>
      </c>
      <c r="P160" s="20">
        <f t="shared" si="14"/>
        <v>12.34253020489286</v>
      </c>
    </row>
    <row r="161" spans="1:16" x14ac:dyDescent="0.2">
      <c r="A161" s="1">
        <v>1180</v>
      </c>
      <c r="B161" s="3" t="s">
        <v>249</v>
      </c>
      <c r="C161" s="1">
        <v>33.091792216465699</v>
      </c>
      <c r="D161" s="23">
        <f>VLOOKUP(A161,CentroidFlowpath!$C$2:$D$290,2,FALSE)</f>
        <v>31774.614925023099</v>
      </c>
      <c r="E161" s="23">
        <f>VLOOKUP($A161,Longest_FlowPath!$B$2:$T$290,9,FALSE)</f>
        <v>73284.865229597606</v>
      </c>
      <c r="F161" s="20">
        <f t="shared" si="10"/>
        <v>0.43357676684640017</v>
      </c>
      <c r="G161" s="26">
        <f>VLOOKUP($A161,Longest_FlowPath!$B$2:$T$290,2,FALSE)</f>
        <v>2.7809495502450002E-3</v>
      </c>
      <c r="H161" s="20">
        <f>VLOOKUP($A161,Longest_FlowPath!$B$2:$T$290,3,FALSE)</f>
        <v>675.77984600000002</v>
      </c>
      <c r="I161" s="20">
        <f>VLOOKUP($A161,Longest_FlowPath!$B$2:$T$290,3,FALSE)</f>
        <v>675.77984600000002</v>
      </c>
      <c r="J161" s="26">
        <f>VLOOKUP($A161,Longest_FlowPath!$B$2:$T$290,5,FALSE)</f>
        <v>2.3171126098320001E-3</v>
      </c>
      <c r="K161" s="20">
        <f>VLOOKUP($A161,Longest_FlowPath!$B$2:$T$290,6,FALSE)</f>
        <v>471.979401</v>
      </c>
      <c r="L161" s="20">
        <f>VLOOKUP($A161,Longest_FlowPath!$B$2:$T$290,7,FALSE)</f>
        <v>599.336365</v>
      </c>
      <c r="M161" s="20">
        <f t="shared" si="11"/>
        <v>14.683413625293602</v>
      </c>
      <c r="N161" s="20">
        <f t="shared" si="12"/>
        <v>12.23435457991296</v>
      </c>
      <c r="O161" s="20">
        <f t="shared" si="13"/>
        <v>13.879709323787425</v>
      </c>
      <c r="P161" s="20">
        <f t="shared" si="14"/>
        <v>6.0179194933755866</v>
      </c>
    </row>
    <row r="162" spans="1:16" x14ac:dyDescent="0.2">
      <c r="A162" s="1">
        <v>1057</v>
      </c>
      <c r="B162" s="28" t="s">
        <v>265</v>
      </c>
      <c r="C162" s="1">
        <v>14.0192719222325</v>
      </c>
      <c r="D162" s="23">
        <f>VLOOKUP(A162,CentroidFlowpath!$C$2:$D$290,2,FALSE)</f>
        <v>16691.762892077801</v>
      </c>
      <c r="E162" s="23">
        <f>VLOOKUP($A162,Longest_FlowPath!$B$2:$T$290,9,FALSE)</f>
        <v>35551.736045378399</v>
      </c>
      <c r="F162" s="20">
        <f t="shared" si="10"/>
        <v>0.46950626745125351</v>
      </c>
      <c r="G162" s="26">
        <f>VLOOKUP($A162,Longest_FlowPath!$B$2:$T$290,2,FALSE)</f>
        <v>2.7546774052049998E-3</v>
      </c>
      <c r="H162" s="20">
        <f>VLOOKUP($A162,Longest_FlowPath!$B$2:$T$290,3,FALSE)</f>
        <v>591.89007600000002</v>
      </c>
      <c r="I162" s="20">
        <f>VLOOKUP($A162,Longest_FlowPath!$B$2:$T$290,3,FALSE)</f>
        <v>591.89007600000002</v>
      </c>
      <c r="J162" s="26">
        <f>VLOOKUP($A162,Longest_FlowPath!$B$2:$T$290,5,FALSE)</f>
        <v>2.0082555717920001E-3</v>
      </c>
      <c r="K162" s="20">
        <f>VLOOKUP($A162,Longest_FlowPath!$B$2:$T$290,6,FALSE)</f>
        <v>502.95275900000001</v>
      </c>
      <c r="L162" s="20">
        <f>VLOOKUP($A162,Longest_FlowPath!$B$2:$T$290,7,FALSE)</f>
        <v>556.50048800000002</v>
      </c>
      <c r="M162" s="20">
        <f t="shared" si="11"/>
        <v>14.544696699482399</v>
      </c>
      <c r="N162" s="20">
        <f t="shared" si="12"/>
        <v>10.603589419061761</v>
      </c>
      <c r="O162" s="20">
        <f t="shared" si="13"/>
        <v>6.7332833419277272</v>
      </c>
      <c r="P162" s="20">
        <f t="shared" si="14"/>
        <v>3.1613187295601897</v>
      </c>
    </row>
    <row r="163" spans="1:16" x14ac:dyDescent="0.2">
      <c r="A163" s="1">
        <v>1066</v>
      </c>
      <c r="B163" s="3" t="s">
        <v>267</v>
      </c>
      <c r="C163" s="1">
        <v>285.73266592912802</v>
      </c>
      <c r="D163" s="23">
        <f>VLOOKUP(A163,CentroidFlowpath!$C$2:$D$290,2,FALSE)</f>
        <v>100335.11445413499</v>
      </c>
      <c r="E163" s="23">
        <f>VLOOKUP($A163,Longest_FlowPath!$B$2:$T$290,9,FALSE)</f>
        <v>170085.718097679</v>
      </c>
      <c r="F163" s="20">
        <f t="shared" si="10"/>
        <v>0.58990910922052409</v>
      </c>
      <c r="G163" s="26">
        <f>VLOOKUP($A163,Longest_FlowPath!$B$2:$T$290,2,FALSE)</f>
        <v>1.790254210675E-3</v>
      </c>
      <c r="H163" s="20">
        <f>VLOOKUP($A163,Longest_FlowPath!$B$2:$T$290,3,FALSE)</f>
        <v>562.040344</v>
      </c>
      <c r="I163" s="20">
        <f>VLOOKUP($A163,Longest_FlowPath!$B$2:$T$290,3,FALSE)</f>
        <v>562.040344</v>
      </c>
      <c r="J163" s="26">
        <f>VLOOKUP($A163,Longest_FlowPath!$B$2:$T$290,5,FALSE)</f>
        <v>8.0629630087200002E-4</v>
      </c>
      <c r="K163" s="20">
        <f>VLOOKUP($A163,Longest_FlowPath!$B$2:$T$290,6,FALSE)</f>
        <v>321.99145499999901</v>
      </c>
      <c r="L163" s="20">
        <f>VLOOKUP($A163,Longest_FlowPath!$B$2:$T$290,7,FALSE)</f>
        <v>424.846069</v>
      </c>
      <c r="M163" s="20">
        <f t="shared" si="11"/>
        <v>9.4525422323639994</v>
      </c>
      <c r="N163" s="20">
        <f t="shared" si="12"/>
        <v>4.2572444686041599</v>
      </c>
      <c r="O163" s="20">
        <f t="shared" si="13"/>
        <v>32.213204185166475</v>
      </c>
      <c r="P163" s="20">
        <f t="shared" si="14"/>
        <v>19.002862586010416</v>
      </c>
    </row>
    <row r="164" spans="1:16" x14ac:dyDescent="0.2">
      <c r="A164" s="1">
        <v>1070</v>
      </c>
      <c r="B164" s="3" t="s">
        <v>297</v>
      </c>
      <c r="C164" s="1">
        <v>245.03702413648901</v>
      </c>
      <c r="D164" s="23">
        <f>VLOOKUP(A164,CentroidFlowpath!$C$2:$D$290,2,FALSE)</f>
        <v>141966.77950578899</v>
      </c>
      <c r="E164" s="23">
        <f>VLOOKUP($A164,Longest_FlowPath!$B$2:$T$290,9,FALSE)</f>
        <v>227601.711452727</v>
      </c>
      <c r="F164" s="20">
        <f t="shared" si="10"/>
        <v>0.62375093139523941</v>
      </c>
      <c r="G164" s="26">
        <f>VLOOKUP($A164,Longest_FlowPath!$B$2:$T$290,2,FALSE)</f>
        <v>1.2164503431580001E-3</v>
      </c>
      <c r="H164" s="20">
        <f>VLOOKUP($A164,Longest_FlowPath!$B$2:$T$290,3,FALSE)</f>
        <v>520.68402100000003</v>
      </c>
      <c r="I164" s="20">
        <f>VLOOKUP($A164,Longest_FlowPath!$B$2:$T$290,3,FALSE)</f>
        <v>520.68402100000003</v>
      </c>
      <c r="J164" s="26">
        <f>VLOOKUP($A164,Longest_FlowPath!$B$2:$T$290,5,FALSE)</f>
        <v>8.23678973253E-4</v>
      </c>
      <c r="K164" s="20">
        <f>VLOOKUP($A164,Longest_FlowPath!$B$2:$T$290,6,FALSE)</f>
        <v>228.77865600000001</v>
      </c>
      <c r="L164" s="20">
        <f>VLOOKUP($A164,Longest_FlowPath!$B$2:$T$290,7,FALSE)</f>
        <v>369.38171399999902</v>
      </c>
      <c r="M164" s="20">
        <f t="shared" si="11"/>
        <v>6.4228578118742403</v>
      </c>
      <c r="N164" s="20">
        <f t="shared" si="12"/>
        <v>4.3490249787758399</v>
      </c>
      <c r="O164" s="20">
        <f t="shared" si="13"/>
        <v>43.106384744834656</v>
      </c>
      <c r="P164" s="20">
        <f t="shared" si="14"/>
        <v>26.887647633672156</v>
      </c>
    </row>
    <row r="165" spans="1:16" x14ac:dyDescent="0.2">
      <c r="A165" s="1">
        <v>1072</v>
      </c>
      <c r="B165" s="3" t="s">
        <v>296</v>
      </c>
      <c r="C165" s="1">
        <v>141.33736217577399</v>
      </c>
      <c r="D165" s="23">
        <f>VLOOKUP(A165,CentroidFlowpath!$C$2:$D$290,2,FALSE)</f>
        <v>69230.2467216972</v>
      </c>
      <c r="E165" s="23">
        <f>VLOOKUP($A165,Longest_FlowPath!$B$2:$T$290,9,FALSE)</f>
        <v>135478.31031762701</v>
      </c>
      <c r="F165" s="20">
        <f t="shared" si="10"/>
        <v>0.51100612754460739</v>
      </c>
      <c r="G165" s="26">
        <f>VLOOKUP($A165,Longest_FlowPath!$B$2:$T$290,2,FALSE)</f>
        <v>2.5472266607910001E-3</v>
      </c>
      <c r="H165" s="20">
        <f>VLOOKUP($A165,Longest_FlowPath!$B$2:$T$290,3,FALSE)</f>
        <v>645.08941700000003</v>
      </c>
      <c r="I165" s="20">
        <f>VLOOKUP($A165,Longest_FlowPath!$B$2:$T$290,3,FALSE)</f>
        <v>645.08941700000003</v>
      </c>
      <c r="J165" s="26">
        <f>VLOOKUP($A165,Longest_FlowPath!$B$2:$T$290,5,FALSE)</f>
        <v>1.5859889662750001E-3</v>
      </c>
      <c r="K165" s="20">
        <f>VLOOKUP($A165,Longest_FlowPath!$B$2:$T$290,6,FALSE)</f>
        <v>309.27456699999902</v>
      </c>
      <c r="L165" s="20">
        <f>VLOOKUP($A165,Longest_FlowPath!$B$2:$T$290,7,FALSE)</f>
        <v>470.42489599999902</v>
      </c>
      <c r="M165" s="20">
        <f t="shared" si="11"/>
        <v>13.449356768976481</v>
      </c>
      <c r="N165" s="20">
        <f t="shared" si="12"/>
        <v>8.3740217419320011</v>
      </c>
      <c r="O165" s="20">
        <f t="shared" si="13"/>
        <v>25.658770893489965</v>
      </c>
      <c r="P165" s="20">
        <f t="shared" si="14"/>
        <v>13.111789151836591</v>
      </c>
    </row>
    <row r="166" spans="1:16" x14ac:dyDescent="0.2">
      <c r="A166" s="1">
        <v>1082</v>
      </c>
      <c r="B166" s="3" t="s">
        <v>299</v>
      </c>
      <c r="C166" s="1">
        <v>70.585977676569897</v>
      </c>
      <c r="D166" s="23">
        <f>VLOOKUP(A166,CentroidFlowpath!$C$2:$D$290,2,FALSE)</f>
        <v>98897.501742323904</v>
      </c>
      <c r="E166" s="23">
        <f>VLOOKUP($A166,Longest_FlowPath!$B$2:$T$290,9,FALSE)</f>
        <v>145946.65048338301</v>
      </c>
      <c r="F166" s="20">
        <f t="shared" si="10"/>
        <v>0.67762775928580865</v>
      </c>
      <c r="G166" s="26">
        <f>VLOOKUP($A166,Longest_FlowPath!$B$2:$T$290,2,FALSE)</f>
        <v>3.2046063986500002E-4</v>
      </c>
      <c r="H166" s="20">
        <f>VLOOKUP($A166,Longest_FlowPath!$B$2:$T$290,3,FALSE)</f>
        <v>255.74243200000001</v>
      </c>
      <c r="I166" s="20">
        <f>VLOOKUP($A166,Longest_FlowPath!$B$2:$T$290,3,FALSE)</f>
        <v>255.74243200000001</v>
      </c>
      <c r="J166" s="26">
        <f>VLOOKUP($A166,Longest_FlowPath!$B$2:$T$290,5,FALSE)</f>
        <v>9.4214600251000004E-5</v>
      </c>
      <c r="K166" s="20">
        <f>VLOOKUP($A166,Longest_FlowPath!$B$2:$T$290,6,FALSE)</f>
        <v>211.520172</v>
      </c>
      <c r="L166" s="20">
        <f>VLOOKUP($A166,Longest_FlowPath!$B$2:$T$290,7,FALSE)</f>
        <v>221.832900999999</v>
      </c>
      <c r="M166" s="20">
        <f t="shared" si="11"/>
        <v>1.6920321784872001</v>
      </c>
      <c r="N166" s="20">
        <f t="shared" si="12"/>
        <v>0.49745308932528004</v>
      </c>
      <c r="O166" s="20">
        <f t="shared" si="13"/>
        <v>27.641411076398299</v>
      </c>
      <c r="P166" s="20">
        <f t="shared" si="14"/>
        <v>18.73058745119771</v>
      </c>
    </row>
    <row r="167" spans="1:16" x14ac:dyDescent="0.2">
      <c r="A167" s="1">
        <v>1084</v>
      </c>
      <c r="B167" s="3" t="s">
        <v>301</v>
      </c>
      <c r="C167" s="1">
        <v>46.425807253570802</v>
      </c>
      <c r="D167" s="23">
        <f>VLOOKUP(A167,CentroidFlowpath!$C$2:$D$290,2,FALSE)</f>
        <v>91533.096172601203</v>
      </c>
      <c r="E167" s="23">
        <f>VLOOKUP($A167,Longest_FlowPath!$B$2:$T$290,9,FALSE)</f>
        <v>98325.6349562986</v>
      </c>
      <c r="F167" s="20">
        <f t="shared" si="10"/>
        <v>0.93091792606560453</v>
      </c>
      <c r="G167" s="26">
        <f>VLOOKUP($A167,Longest_FlowPath!$B$2:$T$290,2,FALSE)</f>
        <v>2.8879068630090002E-3</v>
      </c>
      <c r="H167" s="20">
        <f>VLOOKUP($A167,Longest_FlowPath!$B$2:$T$290,3,FALSE)</f>
        <v>509.747589</v>
      </c>
      <c r="I167" s="20">
        <f>VLOOKUP($A167,Longest_FlowPath!$B$2:$T$290,3,FALSE)</f>
        <v>509.747589</v>
      </c>
      <c r="J167" s="26">
        <f>VLOOKUP($A167,Longest_FlowPath!$B$2:$T$290,5,FALSE)</f>
        <v>1.522853879695E-3</v>
      </c>
      <c r="K167" s="20">
        <f>VLOOKUP($A167,Longest_FlowPath!$B$2:$T$290,6,FALSE)</f>
        <v>207.431534</v>
      </c>
      <c r="L167" s="20">
        <f>VLOOKUP($A167,Longest_FlowPath!$B$2:$T$290,7,FALSE)</f>
        <v>319.73321499999901</v>
      </c>
      <c r="M167" s="20">
        <f t="shared" si="11"/>
        <v>15.248148236687522</v>
      </c>
      <c r="N167" s="20">
        <f t="shared" si="12"/>
        <v>8.0406684847896006</v>
      </c>
      <c r="O167" s="20">
        <f t="shared" si="13"/>
        <v>18.622279347783827</v>
      </c>
      <c r="P167" s="20">
        <f t="shared" si="14"/>
        <v>17.335813669053259</v>
      </c>
    </row>
    <row r="168" spans="1:16" x14ac:dyDescent="0.2">
      <c r="A168" s="1">
        <v>1086</v>
      </c>
      <c r="B168" s="3" t="s">
        <v>298</v>
      </c>
      <c r="C168" s="1">
        <v>36.167455851845197</v>
      </c>
      <c r="D168" s="23">
        <f>VLOOKUP(A168,CentroidFlowpath!$C$2:$D$290,2,FALSE)</f>
        <v>34753.739304219598</v>
      </c>
      <c r="E168" s="23">
        <f>VLOOKUP($A168,Longest_FlowPath!$B$2:$T$290,9,FALSE)</f>
        <v>66489.326039423104</v>
      </c>
      <c r="F168" s="20">
        <f t="shared" si="10"/>
        <v>0.52269651949266682</v>
      </c>
      <c r="G168" s="26">
        <f>VLOOKUP($A168,Longest_FlowPath!$B$2:$T$290,2,FALSE)</f>
        <v>3.0098086402819998E-3</v>
      </c>
      <c r="H168" s="20">
        <f>VLOOKUP($A168,Longest_FlowPath!$B$2:$T$290,3,FALSE)</f>
        <v>500.76568600000002</v>
      </c>
      <c r="I168" s="20">
        <f>VLOOKUP($A168,Longest_FlowPath!$B$2:$T$290,3,FALSE)</f>
        <v>500.76568600000002</v>
      </c>
      <c r="J168" s="26">
        <f>VLOOKUP($A168,Longest_FlowPath!$B$2:$T$290,5,FALSE)</f>
        <v>1.7892150678360001E-3</v>
      </c>
      <c r="K168" s="20">
        <f>VLOOKUP($A168,Longest_FlowPath!$B$2:$T$290,6,FALSE)</f>
        <v>300.03283699999901</v>
      </c>
      <c r="L168" s="20">
        <f>VLOOKUP($A168,Longest_FlowPath!$B$2:$T$290,7,FALSE)</f>
        <v>389.25561499999901</v>
      </c>
      <c r="M168" s="20">
        <f t="shared" si="11"/>
        <v>15.891789620688959</v>
      </c>
      <c r="N168" s="20">
        <f t="shared" si="12"/>
        <v>9.44705555817408</v>
      </c>
      <c r="O168" s="20">
        <f t="shared" si="13"/>
        <v>12.592675386254376</v>
      </c>
      <c r="P168" s="20">
        <f t="shared" si="14"/>
        <v>6.5821475954961359</v>
      </c>
    </row>
    <row r="169" spans="1:16" x14ac:dyDescent="0.2">
      <c r="A169" s="1">
        <v>1140</v>
      </c>
      <c r="B169" s="3" t="s">
        <v>313</v>
      </c>
      <c r="C169" s="1">
        <v>176.65623926109001</v>
      </c>
      <c r="D169" s="23">
        <f>VLOOKUP(A169,CentroidFlowpath!$C$2:$D$290,2,FALSE)</f>
        <v>99096.253867657098</v>
      </c>
      <c r="E169" s="23">
        <f>VLOOKUP($A169,Longest_FlowPath!$B$2:$T$290,9,FALSE)</f>
        <v>188005.49715691901</v>
      </c>
      <c r="F169" s="20">
        <f t="shared" si="10"/>
        <v>0.52709232105562476</v>
      </c>
      <c r="G169" s="26">
        <f>VLOOKUP($A169,Longest_FlowPath!$B$2:$T$290,2,FALSE)</f>
        <v>1.8746073829200001E-3</v>
      </c>
      <c r="H169" s="20">
        <f>VLOOKUP($A169,Longest_FlowPath!$B$2:$T$290,3,FALSE)</f>
        <v>487.12066700000003</v>
      </c>
      <c r="I169" s="20">
        <f>VLOOKUP($A169,Longest_FlowPath!$B$2:$T$290,3,FALSE)</f>
        <v>487.12066700000003</v>
      </c>
      <c r="J169" s="26">
        <f>VLOOKUP($A169,Longest_FlowPath!$B$2:$T$290,5,FALSE)</f>
        <v>1.0475000659280001E-3</v>
      </c>
      <c r="K169" s="20">
        <f>VLOOKUP($A169,Longest_FlowPath!$B$2:$T$290,6,FALSE)</f>
        <v>131.289718999999</v>
      </c>
      <c r="L169" s="20">
        <f>VLOOKUP($A169,Longest_FlowPath!$B$2:$T$290,7,FALSE)</f>
        <v>278.99154700000003</v>
      </c>
      <c r="M169" s="20">
        <f t="shared" si="11"/>
        <v>9.8979269818175997</v>
      </c>
      <c r="N169" s="20">
        <f t="shared" si="12"/>
        <v>5.5308003480998407</v>
      </c>
      <c r="O169" s="20">
        <f t="shared" si="13"/>
        <v>35.607101734264965</v>
      </c>
      <c r="P169" s="20">
        <f t="shared" si="14"/>
        <v>18.768229899177481</v>
      </c>
    </row>
    <row r="170" spans="1:16" x14ac:dyDescent="0.2">
      <c r="A170" s="1">
        <v>1092</v>
      </c>
      <c r="B170" s="3" t="s">
        <v>310</v>
      </c>
      <c r="C170" s="1">
        <v>0.60116349908756395</v>
      </c>
      <c r="D170" s="23">
        <f>VLOOKUP(A170,CentroidFlowpath!$C$2:$D$290,2,FALSE)</f>
        <v>6024.1973597516699</v>
      </c>
      <c r="E170" s="23">
        <f>VLOOKUP($A170,Longest_FlowPath!$B$2:$T$290,9,FALSE)</f>
        <v>12048.394402612599</v>
      </c>
      <c r="F170" s="20">
        <f t="shared" si="10"/>
        <v>0.5000000131507456</v>
      </c>
      <c r="G170" s="26">
        <f>VLOOKUP($A170,Longest_FlowPath!$B$2:$T$290,2,FALSE)</f>
        <v>1.6223013911099999E-3</v>
      </c>
      <c r="H170" s="20">
        <f>VLOOKUP($A170,Longest_FlowPath!$B$2:$T$290,3,FALSE)</f>
        <v>190.52186599999899</v>
      </c>
      <c r="I170" s="20">
        <f>VLOOKUP($A170,Longest_FlowPath!$B$2:$T$290,3,FALSE)</f>
        <v>190.52186599999899</v>
      </c>
      <c r="J170" s="26">
        <f>VLOOKUP($A170,Longest_FlowPath!$B$2:$T$290,5,FALSE)</f>
        <v>2.6872658368189998E-3</v>
      </c>
      <c r="K170" s="20">
        <f>VLOOKUP($A170,Longest_FlowPath!$B$2:$T$290,6,FALSE)</f>
        <v>160.46127300000001</v>
      </c>
      <c r="L170" s="20">
        <f>VLOOKUP($A170,Longest_FlowPath!$B$2:$T$290,7,FALSE)</f>
        <v>184.744202</v>
      </c>
      <c r="M170" s="20">
        <f t="shared" si="11"/>
        <v>8.5657513450608</v>
      </c>
      <c r="N170" s="20">
        <f t="shared" si="12"/>
        <v>14.18876361840432</v>
      </c>
      <c r="O170" s="20">
        <f t="shared" si="13"/>
        <v>2.2818928792826894</v>
      </c>
      <c r="P170" s="20">
        <f t="shared" si="14"/>
        <v>1.1409464696499374</v>
      </c>
    </row>
    <row r="171" spans="1:16" x14ac:dyDescent="0.2">
      <c r="A171" s="1">
        <v>1094</v>
      </c>
      <c r="B171" s="3" t="s">
        <v>309</v>
      </c>
      <c r="C171" s="1">
        <v>95.014065576961301</v>
      </c>
      <c r="D171" s="23">
        <f>VLOOKUP(A171,CentroidFlowpath!$C$2:$D$290,2,FALSE)</f>
        <v>79405.914934160595</v>
      </c>
      <c r="E171" s="23">
        <f>VLOOKUP($A171,Longest_FlowPath!$B$2:$T$290,9,FALSE)</f>
        <v>134404.325363671</v>
      </c>
      <c r="F171" s="20">
        <f t="shared" si="10"/>
        <v>0.59079880591122502</v>
      </c>
      <c r="G171" s="26">
        <f>VLOOKUP($A171,Longest_FlowPath!$B$2:$T$290,2,FALSE)</f>
        <v>2.7870959285459999E-3</v>
      </c>
      <c r="H171" s="20">
        <f>VLOOKUP($A171,Longest_FlowPath!$B$2:$T$290,3,FALSE)</f>
        <v>527.07031300000006</v>
      </c>
      <c r="I171" s="20">
        <f>VLOOKUP($A171,Longest_FlowPath!$B$2:$T$290,3,FALSE)</f>
        <v>527.07031300000006</v>
      </c>
      <c r="J171" s="26">
        <f>VLOOKUP($A171,Longest_FlowPath!$B$2:$T$290,5,FALSE)</f>
        <v>1.7490697517650001E-3</v>
      </c>
      <c r="K171" s="20">
        <f>VLOOKUP($A171,Longest_FlowPath!$B$2:$T$290,6,FALSE)</f>
        <v>179.86106899999899</v>
      </c>
      <c r="L171" s="20">
        <f>VLOOKUP($A171,Longest_FlowPath!$B$2:$T$290,7,FALSE)</f>
        <v>356.17297400000001</v>
      </c>
      <c r="M171" s="20">
        <f t="shared" si="11"/>
        <v>14.71586650272288</v>
      </c>
      <c r="N171" s="20">
        <f t="shared" si="12"/>
        <v>9.2350882893192008</v>
      </c>
      <c r="O171" s="20">
        <f t="shared" si="13"/>
        <v>25.455364652210417</v>
      </c>
      <c r="P171" s="20">
        <f t="shared" si="14"/>
        <v>15.03899904056072</v>
      </c>
    </row>
    <row r="172" spans="1:16" x14ac:dyDescent="0.2">
      <c r="A172" s="1">
        <v>1096</v>
      </c>
      <c r="B172" s="3" t="s">
        <v>555</v>
      </c>
      <c r="C172" s="1">
        <v>47.981882469486997</v>
      </c>
      <c r="D172" s="23">
        <f>VLOOKUP(A172,CentroidFlowpath!$C$2:$D$290,2,FALSE)</f>
        <v>31266.391654180399</v>
      </c>
      <c r="E172" s="23">
        <f>VLOOKUP($A172,Longest_FlowPath!$B$2:$T$290,9,FALSE)</f>
        <v>70577.821295429196</v>
      </c>
      <c r="F172" s="20">
        <f t="shared" si="10"/>
        <v>0.44300590582562077</v>
      </c>
      <c r="G172" s="26">
        <f>VLOOKUP($A172,Longest_FlowPath!$B$2:$T$290,2,FALSE)</f>
        <v>3.465648436159E-3</v>
      </c>
      <c r="H172" s="20">
        <f>VLOOKUP($A172,Longest_FlowPath!$B$2:$T$290,3,FALSE)</f>
        <v>465.256348</v>
      </c>
      <c r="I172" s="20">
        <f>VLOOKUP($A172,Longest_FlowPath!$B$2:$T$290,3,FALSE)</f>
        <v>465.256348</v>
      </c>
      <c r="J172" s="26">
        <f>VLOOKUP($A172,Longest_FlowPath!$B$2:$T$290,5,FALSE)</f>
        <v>1.9790224195500002E-3</v>
      </c>
      <c r="K172" s="20">
        <f>VLOOKUP($A172,Longest_FlowPath!$B$2:$T$290,6,FALSE)</f>
        <v>250.032805999999</v>
      </c>
      <c r="L172" s="20">
        <f>VLOOKUP($A172,Longest_FlowPath!$B$2:$T$290,7,FALSE)</f>
        <v>354.78912400000002</v>
      </c>
      <c r="M172" s="20">
        <f t="shared" si="11"/>
        <v>18.298623742919521</v>
      </c>
      <c r="N172" s="20">
        <f t="shared" si="12"/>
        <v>10.449238375224001</v>
      </c>
      <c r="O172" s="20">
        <f t="shared" si="13"/>
        <v>13.367011608982802</v>
      </c>
      <c r="P172" s="20">
        <f t="shared" si="14"/>
        <v>5.921665086019015</v>
      </c>
    </row>
    <row r="173" spans="1:16" x14ac:dyDescent="0.2">
      <c r="A173" s="1">
        <v>1735</v>
      </c>
      <c r="B173" s="3" t="s">
        <v>327</v>
      </c>
      <c r="C173" s="1">
        <v>72.0239051651739</v>
      </c>
      <c r="D173" s="23">
        <f>VLOOKUP(A173,CentroidFlowpath!$C$2:$D$290,2,FALSE)</f>
        <v>82016.728959063505</v>
      </c>
      <c r="E173" s="23">
        <f>VLOOKUP($A173,Longest_FlowPath!$B$2:$T$290,9,FALSE)</f>
        <v>159923.83023244501</v>
      </c>
      <c r="F173" s="20">
        <f t="shared" si="10"/>
        <v>0.51284870328489751</v>
      </c>
      <c r="G173" s="26">
        <f>VLOOKUP($A173,Longest_FlowPath!$B$2:$T$290,2,FALSE)</f>
        <v>3.2848173360800002E-4</v>
      </c>
      <c r="H173" s="20">
        <f>VLOOKUP($A173,Longest_FlowPath!$B$2:$T$290,3,FALSE)</f>
        <v>73.389610000000005</v>
      </c>
      <c r="I173" s="20">
        <f>VLOOKUP($A173,Longest_FlowPath!$B$2:$T$290,3,FALSE)</f>
        <v>73.389610000000005</v>
      </c>
      <c r="J173" s="26">
        <f>VLOOKUP($A173,Longest_FlowPath!$B$2:$T$290,5,FALSE)</f>
        <v>9.2120921849E-5</v>
      </c>
      <c r="K173" s="20">
        <f>VLOOKUP($A173,Longest_FlowPath!$B$2:$T$290,6,FALSE)</f>
        <v>48.752754000000003</v>
      </c>
      <c r="L173" s="20">
        <f>VLOOKUP($A173,Longest_FlowPath!$B$2:$T$290,7,FALSE)</f>
        <v>59.802002000000002</v>
      </c>
      <c r="M173" s="20">
        <f t="shared" si="11"/>
        <v>1.7343835534502401</v>
      </c>
      <c r="N173" s="20">
        <f t="shared" si="12"/>
        <v>0.48639846736272002</v>
      </c>
      <c r="O173" s="20">
        <f t="shared" si="13"/>
        <v>30.288604210690341</v>
      </c>
      <c r="P173" s="20">
        <f t="shared" si="14"/>
        <v>15.533471393762028</v>
      </c>
    </row>
    <row r="174" spans="1:16" x14ac:dyDescent="0.2">
      <c r="A174" s="1">
        <v>1721</v>
      </c>
      <c r="B174" s="3" t="s">
        <v>325</v>
      </c>
      <c r="C174" s="1">
        <v>61.112961371131703</v>
      </c>
      <c r="D174" s="23">
        <f>VLOOKUP(A174,CentroidFlowpath!$C$2:$D$290,2,FALSE)</f>
        <v>52434.307600194297</v>
      </c>
      <c r="E174" s="23">
        <f>VLOOKUP($A174,Longest_FlowPath!$B$2:$T$290,9,FALSE)</f>
        <v>110765.186310688</v>
      </c>
      <c r="F174" s="20">
        <f t="shared" si="10"/>
        <v>0.47338256131416612</v>
      </c>
      <c r="G174" s="26">
        <f>VLOOKUP($A174,Longest_FlowPath!$B$2:$T$290,2,FALSE)</f>
        <v>2.3625732390859999E-3</v>
      </c>
      <c r="H174" s="20">
        <f>VLOOKUP($A174,Longest_FlowPath!$B$2:$T$290,3,FALSE)</f>
        <v>305.47305299999903</v>
      </c>
      <c r="I174" s="20">
        <f>VLOOKUP($A174,Longest_FlowPath!$B$2:$T$290,3,FALSE)</f>
        <v>305.47305299999903</v>
      </c>
      <c r="J174" s="26">
        <f>VLOOKUP($A174,Longest_FlowPath!$B$2:$T$290,5,FALSE)</f>
        <v>1.449780206357E-3</v>
      </c>
      <c r="K174" s="20">
        <f>VLOOKUP($A174,Longest_FlowPath!$B$2:$T$290,6,FALSE)</f>
        <v>42.780296</v>
      </c>
      <c r="L174" s="20">
        <f>VLOOKUP($A174,Longest_FlowPath!$B$2:$T$290,7,FALSE)</f>
        <v>163.219177</v>
      </c>
      <c r="M174" s="20">
        <f t="shared" si="11"/>
        <v>12.47438670237408</v>
      </c>
      <c r="N174" s="20">
        <f t="shared" si="12"/>
        <v>7.6548394895649601</v>
      </c>
      <c r="O174" s="20">
        <f t="shared" si="13"/>
        <v>20.978254983084849</v>
      </c>
      <c r="P174" s="20">
        <f t="shared" si="14"/>
        <v>9.9307400757943753</v>
      </c>
    </row>
    <row r="175" spans="1:16" x14ac:dyDescent="0.2">
      <c r="A175" s="1">
        <v>1111</v>
      </c>
      <c r="B175" s="3" t="s">
        <v>324</v>
      </c>
      <c r="C175" s="1">
        <v>148.135027179644</v>
      </c>
      <c r="D175" s="23">
        <f>VLOOKUP(A175,CentroidFlowpath!$C$2:$D$290,2,FALSE)</f>
        <v>122155.83092672301</v>
      </c>
      <c r="E175" s="23">
        <f>VLOOKUP($A175,Longest_FlowPath!$B$2:$T$290,9,FALSE)</f>
        <v>218203.55462186501</v>
      </c>
      <c r="F175" s="20">
        <f t="shared" si="10"/>
        <v>0.55982511897394371</v>
      </c>
      <c r="G175" s="26">
        <f>VLOOKUP($A175,Longest_FlowPath!$B$2:$T$290,2,FALSE)</f>
        <v>1.6087048472159999E-3</v>
      </c>
      <c r="H175" s="20">
        <f>VLOOKUP($A175,Longest_FlowPath!$B$2:$T$290,3,FALSE)</f>
        <v>422.65835600000003</v>
      </c>
      <c r="I175" s="20">
        <f>VLOOKUP($A175,Longest_FlowPath!$B$2:$T$290,3,FALSE)</f>
        <v>422.65835600000003</v>
      </c>
      <c r="J175" s="26">
        <f>VLOOKUP($A175,Longest_FlowPath!$B$2:$T$290,5,FALSE)</f>
        <v>1.0073466082969999E-3</v>
      </c>
      <c r="K175" s="20">
        <f>VLOOKUP($A175,Longest_FlowPath!$B$2:$T$290,6,FALSE)</f>
        <v>94.960410999999894</v>
      </c>
      <c r="L175" s="20">
        <f>VLOOKUP($A175,Longest_FlowPath!$B$2:$T$290,7,FALSE)</f>
        <v>259.81536899999901</v>
      </c>
      <c r="M175" s="20">
        <f t="shared" si="11"/>
        <v>8.4939615933004795</v>
      </c>
      <c r="N175" s="20">
        <f t="shared" si="12"/>
        <v>5.3187900918081592</v>
      </c>
      <c r="O175" s="20">
        <f t="shared" si="13"/>
        <v>41.326430799595649</v>
      </c>
      <c r="P175" s="20">
        <f t="shared" si="14"/>
        <v>23.135574039152086</v>
      </c>
    </row>
    <row r="176" spans="1:16" x14ac:dyDescent="0.2">
      <c r="A176" s="1">
        <v>1116</v>
      </c>
      <c r="B176" s="3" t="s">
        <v>319</v>
      </c>
      <c r="C176" s="1">
        <v>414.80142771700298</v>
      </c>
      <c r="D176" s="23">
        <f>VLOOKUP(A176,CentroidFlowpath!$C$2:$D$290,2,FALSE)</f>
        <v>85374.091752725901</v>
      </c>
      <c r="E176" s="23">
        <f>VLOOKUP($A176,Longest_FlowPath!$B$2:$T$290,9,FALSE)</f>
        <v>238111.622914337</v>
      </c>
      <c r="F176" s="20">
        <f t="shared" si="10"/>
        <v>0.35854651153858236</v>
      </c>
      <c r="G176" s="26">
        <f>VLOOKUP($A176,Longest_FlowPath!$B$2:$T$290,2,FALSE)</f>
        <v>1.169876546095E-3</v>
      </c>
      <c r="H176" s="20">
        <f>VLOOKUP($A176,Longest_FlowPath!$B$2:$T$290,3,FALSE)</f>
        <v>370.84225500000002</v>
      </c>
      <c r="I176" s="20">
        <f>VLOOKUP($A176,Longest_FlowPath!$B$2:$T$290,3,FALSE)</f>
        <v>370.84225500000002</v>
      </c>
      <c r="J176" s="26">
        <f>VLOOKUP($A176,Longest_FlowPath!$B$2:$T$290,5,FALSE)</f>
        <v>5.4589484156900004E-4</v>
      </c>
      <c r="K176" s="20">
        <f>VLOOKUP($A176,Longest_FlowPath!$B$2:$T$290,6,FALSE)</f>
        <v>130.94160500000001</v>
      </c>
      <c r="L176" s="20">
        <f>VLOOKUP($A176,Longest_FlowPath!$B$2:$T$290,7,FALSE)</f>
        <v>228.42953499999899</v>
      </c>
      <c r="M176" s="20">
        <f t="shared" si="11"/>
        <v>6.1769481633816001</v>
      </c>
      <c r="N176" s="20">
        <f t="shared" si="12"/>
        <v>2.8823247634843203</v>
      </c>
      <c r="O176" s="20">
        <f t="shared" si="13"/>
        <v>45.096898279230494</v>
      </c>
      <c r="P176" s="20">
        <f t="shared" si="14"/>
        <v>16.16933555922839</v>
      </c>
    </row>
    <row r="177" spans="1:16" x14ac:dyDescent="0.2">
      <c r="A177" s="1">
        <v>1122</v>
      </c>
      <c r="B177" s="3" t="s">
        <v>321</v>
      </c>
      <c r="C177" s="1">
        <v>141.10975409500901</v>
      </c>
      <c r="D177" s="23">
        <f>VLOOKUP(A177,CentroidFlowpath!$C$2:$D$290,2,FALSE)</f>
        <v>72318.700597313698</v>
      </c>
      <c r="E177" s="23">
        <f>VLOOKUP($A177,Longest_FlowPath!$B$2:$T$290,9,FALSE)</f>
        <v>124668.323481076</v>
      </c>
      <c r="F177" s="20">
        <f t="shared" si="10"/>
        <v>0.58008881950106028</v>
      </c>
      <c r="G177" s="26">
        <f>VLOOKUP($A177,Longest_FlowPath!$B$2:$T$290,2,FALSE)</f>
        <v>2.3656563974309998E-3</v>
      </c>
      <c r="H177" s="20">
        <f>VLOOKUP($A177,Longest_FlowPath!$B$2:$T$290,3,FALSE)</f>
        <v>399.14480600000002</v>
      </c>
      <c r="I177" s="20">
        <f>VLOOKUP($A177,Longest_FlowPath!$B$2:$T$290,3,FALSE)</f>
        <v>399.14480600000002</v>
      </c>
      <c r="J177" s="26">
        <f>VLOOKUP($A177,Longest_FlowPath!$B$2:$T$290,5,FALSE)</f>
        <v>1.5146961906109999E-3</v>
      </c>
      <c r="K177" s="20">
        <f>VLOOKUP($A177,Longest_FlowPath!$B$2:$T$290,6,FALSE)</f>
        <v>116.65329</v>
      </c>
      <c r="L177" s="20">
        <f>VLOOKUP($A177,Longest_FlowPath!$B$2:$T$290,7,FALSE)</f>
        <v>258.27926600000001</v>
      </c>
      <c r="M177" s="20">
        <f t="shared" si="11"/>
        <v>12.490665778435678</v>
      </c>
      <c r="N177" s="20">
        <f t="shared" si="12"/>
        <v>7.9975958864260797</v>
      </c>
      <c r="O177" s="20">
        <f t="shared" si="13"/>
        <v>23.611424901718941</v>
      </c>
      <c r="P177" s="20">
        <f t="shared" si="14"/>
        <v>13.69672359797608</v>
      </c>
    </row>
    <row r="178" spans="1:16" x14ac:dyDescent="0.2">
      <c r="A178" s="1">
        <v>1126</v>
      </c>
      <c r="B178" s="3" t="s">
        <v>328</v>
      </c>
      <c r="C178" s="1">
        <v>230.76512457924699</v>
      </c>
      <c r="D178" s="23">
        <f>VLOOKUP(A178,CentroidFlowpath!$C$2:$D$290,2,FALSE)</f>
        <v>129050.79146636699</v>
      </c>
      <c r="E178" s="23">
        <f>VLOOKUP($A178,Longest_FlowPath!$B$2:$T$290,9,FALSE)</f>
        <v>290247.50866797101</v>
      </c>
      <c r="F178" s="20">
        <f t="shared" si="10"/>
        <v>0.44462325295613409</v>
      </c>
      <c r="G178" s="26">
        <f>VLOOKUP($A178,Longest_FlowPath!$B$2:$T$290,2,FALSE)</f>
        <v>6.0710656504400003E-4</v>
      </c>
      <c r="H178" s="20">
        <f>VLOOKUP($A178,Longest_FlowPath!$B$2:$T$290,3,FALSE)</f>
        <v>181.188201999999</v>
      </c>
      <c r="I178" s="20">
        <f>VLOOKUP($A178,Longest_FlowPath!$B$2:$T$290,3,FALSE)</f>
        <v>181.188201999999</v>
      </c>
      <c r="J178" s="26">
        <f>VLOOKUP($A178,Longest_FlowPath!$B$2:$T$290,5,FALSE)</f>
        <v>2.5004489558999999E-4</v>
      </c>
      <c r="K178" s="20">
        <f>VLOOKUP($A178,Longest_FlowPath!$B$2:$T$290,6,FALSE)</f>
        <v>12.538774</v>
      </c>
      <c r="L178" s="20">
        <f>VLOOKUP($A178,Longest_FlowPath!$B$2:$T$290,7,FALSE)</f>
        <v>66.969954999999899</v>
      </c>
      <c r="M178" s="20">
        <f t="shared" si="11"/>
        <v>3.20552266343232</v>
      </c>
      <c r="N178" s="20">
        <f t="shared" si="12"/>
        <v>1.3202370487152</v>
      </c>
      <c r="O178" s="20">
        <f t="shared" si="13"/>
        <v>54.971119065903601</v>
      </c>
      <c r="P178" s="20">
        <f t="shared" si="14"/>
        <v>24.441437777721021</v>
      </c>
    </row>
    <row r="179" spans="1:16" x14ac:dyDescent="0.2">
      <c r="A179" s="1">
        <v>1131</v>
      </c>
      <c r="B179" s="3" t="s">
        <v>317</v>
      </c>
      <c r="C179" s="1">
        <v>328.13901750894598</v>
      </c>
      <c r="D179" s="23">
        <f>VLOOKUP(A179,CentroidFlowpath!$C$2:$D$290,2,FALSE)</f>
        <v>125245.879611522</v>
      </c>
      <c r="E179" s="23">
        <f>VLOOKUP($A179,Longest_FlowPath!$B$2:$T$290,9,FALSE)</f>
        <v>227875.29916710101</v>
      </c>
      <c r="F179" s="20">
        <f t="shared" si="10"/>
        <v>0.54962464150043389</v>
      </c>
      <c r="G179" s="26">
        <f>VLOOKUP($A179,Longest_FlowPath!$B$2:$T$290,2,FALSE)</f>
        <v>1.309403801512E-3</v>
      </c>
      <c r="H179" s="20">
        <f>VLOOKUP($A179,Longest_FlowPath!$B$2:$T$290,3,FALSE)</f>
        <v>429.256775</v>
      </c>
      <c r="I179" s="20">
        <f>VLOOKUP($A179,Longest_FlowPath!$B$2:$T$290,3,FALSE)</f>
        <v>429.256775</v>
      </c>
      <c r="J179" s="26">
        <f>VLOOKUP($A179,Longest_FlowPath!$B$2:$T$290,5,FALSE)</f>
        <v>6.6051938297000004E-4</v>
      </c>
      <c r="K179" s="20">
        <f>VLOOKUP($A179,Longest_FlowPath!$B$2:$T$290,6,FALSE)</f>
        <v>130.99409499999899</v>
      </c>
      <c r="L179" s="20">
        <f>VLOOKUP($A179,Longest_FlowPath!$B$2:$T$290,7,FALSE)</f>
        <v>243.881134</v>
      </c>
      <c r="M179" s="20">
        <f t="shared" si="11"/>
        <v>6.9136520719833596</v>
      </c>
      <c r="N179" s="20">
        <f t="shared" si="12"/>
        <v>3.4875423420816003</v>
      </c>
      <c r="O179" s="20">
        <f t="shared" si="13"/>
        <v>43.158200599829733</v>
      </c>
      <c r="P179" s="20">
        <f t="shared" si="14"/>
        <v>23.720810532485228</v>
      </c>
    </row>
    <row r="180" spans="1:16" x14ac:dyDescent="0.2">
      <c r="A180" s="1">
        <v>1136</v>
      </c>
      <c r="B180" s="3" t="s">
        <v>314</v>
      </c>
      <c r="C180" s="1">
        <v>330.54506144295101</v>
      </c>
      <c r="D180" s="23">
        <f>VLOOKUP(A180,CentroidFlowpath!$C$2:$D$290,2,FALSE)</f>
        <v>79779.833392382803</v>
      </c>
      <c r="E180" s="23">
        <f>VLOOKUP($A180,Longest_FlowPath!$B$2:$T$290,9,FALSE)</f>
        <v>199990.19297541399</v>
      </c>
      <c r="F180" s="20">
        <f t="shared" si="10"/>
        <v>0.39891872799078015</v>
      </c>
      <c r="G180" s="26">
        <f>VLOOKUP($A180,Longest_FlowPath!$B$2:$T$290,2,FALSE)</f>
        <v>1.8797432084389999E-3</v>
      </c>
      <c r="H180" s="20">
        <f>VLOOKUP($A180,Longest_FlowPath!$B$2:$T$290,3,FALSE)</f>
        <v>535.796021</v>
      </c>
      <c r="I180" s="20">
        <f>VLOOKUP($A180,Longest_FlowPath!$B$2:$T$290,3,FALSE)</f>
        <v>535.796021</v>
      </c>
      <c r="J180" s="26">
        <f>VLOOKUP($A180,Longest_FlowPath!$B$2:$T$290,5,FALSE)</f>
        <v>1.228574443299E-3</v>
      </c>
      <c r="K180" s="20">
        <f>VLOOKUP($A180,Longest_FlowPath!$B$2:$T$290,6,FALSE)</f>
        <v>174.343231</v>
      </c>
      <c r="L180" s="20">
        <f>VLOOKUP($A180,Longest_FlowPath!$B$2:$T$290,7,FALSE)</f>
        <v>358.620361</v>
      </c>
      <c r="M180" s="20">
        <f t="shared" si="11"/>
        <v>9.9250441405579188</v>
      </c>
      <c r="N180" s="20">
        <f t="shared" si="12"/>
        <v>6.4868730606187199</v>
      </c>
      <c r="O180" s="20">
        <f t="shared" si="13"/>
        <v>37.876930487767801</v>
      </c>
      <c r="P180" s="20">
        <f t="shared" si="14"/>
        <v>15.109816930375532</v>
      </c>
    </row>
    <row r="181" spans="1:16" x14ac:dyDescent="0.2">
      <c r="A181" s="1">
        <v>1141</v>
      </c>
      <c r="B181" s="3" t="s">
        <v>311</v>
      </c>
      <c r="C181" s="1">
        <v>112.475606622538</v>
      </c>
      <c r="D181" s="23">
        <f>VLOOKUP(A181,CentroidFlowpath!$C$2:$D$290,2,FALSE)</f>
        <v>71830.072621112195</v>
      </c>
      <c r="E181" s="23">
        <f>VLOOKUP($A181,Longest_FlowPath!$B$2:$T$290,9,FALSE)</f>
        <v>143549.17900186201</v>
      </c>
      <c r="F181" s="20">
        <f t="shared" si="10"/>
        <v>0.50038650949149954</v>
      </c>
      <c r="G181" s="26">
        <f>VLOOKUP($A181,Longest_FlowPath!$B$2:$T$290,2,FALSE)</f>
        <v>2.3286108309660001E-3</v>
      </c>
      <c r="H181" s="20">
        <f>VLOOKUP($A181,Longest_FlowPath!$B$2:$T$290,3,FALSE)</f>
        <v>478.44189499999902</v>
      </c>
      <c r="I181" s="20">
        <f>VLOOKUP($A181,Longest_FlowPath!$B$2:$T$290,3,FALSE)</f>
        <v>478.44189499999902</v>
      </c>
      <c r="J181" s="26">
        <f>VLOOKUP($A181,Longest_FlowPath!$B$2:$T$290,5,FALSE)</f>
        <v>1.5633421630159999E-3</v>
      </c>
      <c r="K181" s="20">
        <f>VLOOKUP($A181,Longest_FlowPath!$B$2:$T$290,6,FALSE)</f>
        <v>167.34669500000001</v>
      </c>
      <c r="L181" s="20">
        <f>VLOOKUP($A181,Longest_FlowPath!$B$2:$T$290,7,FALSE)</f>
        <v>335.65905800000002</v>
      </c>
      <c r="M181" s="20">
        <f t="shared" si="11"/>
        <v>12.29506518750048</v>
      </c>
      <c r="N181" s="20">
        <f t="shared" si="12"/>
        <v>8.2544466207244795</v>
      </c>
      <c r="O181" s="20">
        <f t="shared" si="13"/>
        <v>27.187344507928412</v>
      </c>
      <c r="P181" s="20">
        <f t="shared" si="14"/>
        <v>13.604180420665188</v>
      </c>
    </row>
    <row r="182" spans="1:16" x14ac:dyDescent="0.2">
      <c r="A182" s="1">
        <v>1146</v>
      </c>
      <c r="B182" s="3" t="s">
        <v>302</v>
      </c>
      <c r="C182" s="1">
        <v>240.003930441954</v>
      </c>
      <c r="D182" s="23">
        <f>VLOOKUP(A182,CentroidFlowpath!$C$2:$D$290,2,FALSE)</f>
        <v>108291.061700519</v>
      </c>
      <c r="E182" s="23">
        <f>VLOOKUP($A182,Longest_FlowPath!$B$2:$T$290,9,FALSE)</f>
        <v>185530.67085943499</v>
      </c>
      <c r="F182" s="20">
        <f t="shared" si="10"/>
        <v>0.58368280133350225</v>
      </c>
      <c r="G182" s="26">
        <f>VLOOKUP($A182,Longest_FlowPath!$B$2:$T$290,2,FALSE)</f>
        <v>1.2660883664779999E-3</v>
      </c>
      <c r="H182" s="20">
        <f>VLOOKUP($A182,Longest_FlowPath!$B$2:$T$290,3,FALSE)</f>
        <v>427.752411</v>
      </c>
      <c r="I182" s="20">
        <f>VLOOKUP($A182,Longest_FlowPath!$B$2:$T$290,3,FALSE)</f>
        <v>427.752411</v>
      </c>
      <c r="J182" s="26">
        <f>VLOOKUP($A182,Longest_FlowPath!$B$2:$T$290,5,FALSE)</f>
        <v>5.0526539663600005E-4</v>
      </c>
      <c r="K182" s="20">
        <f>VLOOKUP($A182,Longest_FlowPath!$B$2:$T$290,6,FALSE)</f>
        <v>188.97366299999899</v>
      </c>
      <c r="L182" s="20">
        <f>VLOOKUP($A182,Longest_FlowPath!$B$2:$T$290,7,FALSE)</f>
        <v>259.28033399999902</v>
      </c>
      <c r="M182" s="20">
        <f t="shared" si="11"/>
        <v>6.6849465750038393</v>
      </c>
      <c r="N182" s="20">
        <f t="shared" si="12"/>
        <v>2.6678012942380804</v>
      </c>
      <c r="O182" s="20">
        <f t="shared" si="13"/>
        <v>35.13838463246875</v>
      </c>
      <c r="P182" s="20">
        <f t="shared" si="14"/>
        <v>20.509670776613447</v>
      </c>
    </row>
    <row r="183" spans="1:16" x14ac:dyDescent="0.2">
      <c r="A183" s="1">
        <v>1160</v>
      </c>
      <c r="B183" s="28" t="s">
        <v>293</v>
      </c>
      <c r="C183" s="1">
        <v>141.816208040764</v>
      </c>
      <c r="D183" s="23">
        <f>VLOOKUP(A183,CentroidFlowpath!$C$2:$D$290,2,FALSE)</f>
        <v>97628.359674646999</v>
      </c>
      <c r="E183" s="23">
        <f>VLOOKUP($A183,Longest_FlowPath!$B$2:$T$290,9,FALSE)</f>
        <v>170455.72166769099</v>
      </c>
      <c r="F183" s="20">
        <f t="shared" si="10"/>
        <v>0.57274909119786943</v>
      </c>
      <c r="G183" s="26">
        <f>VLOOKUP($A183,Longest_FlowPath!$B$2:$T$290,2,FALSE)</f>
        <v>1.2823766656900001E-3</v>
      </c>
      <c r="H183" s="20">
        <f>VLOOKUP($A183,Longest_FlowPath!$B$2:$T$290,3,FALSE)</f>
        <v>471.27676400000001</v>
      </c>
      <c r="I183" s="20">
        <f>VLOOKUP($A183,Longest_FlowPath!$B$2:$T$290,3,FALSE)</f>
        <v>471.27676400000001</v>
      </c>
      <c r="J183" s="26">
        <f>VLOOKUP($A183,Longest_FlowPath!$B$2:$T$290,5,FALSE)</f>
        <v>4.32788045745E-4</v>
      </c>
      <c r="K183" s="20">
        <f>VLOOKUP($A183,Longest_FlowPath!$B$2:$T$290,6,FALSE)</f>
        <v>264.661835</v>
      </c>
      <c r="L183" s="20">
        <f>VLOOKUP($A183,Longest_FlowPath!$B$2:$T$290,7,FALSE)</f>
        <v>319.99023399999902</v>
      </c>
      <c r="M183" s="20">
        <f t="shared" si="11"/>
        <v>6.7709487948432008</v>
      </c>
      <c r="N183" s="20">
        <f t="shared" si="12"/>
        <v>2.2851208815335999</v>
      </c>
      <c r="O183" s="20">
        <f t="shared" si="13"/>
        <v>32.283280618880866</v>
      </c>
      <c r="P183" s="20">
        <f t="shared" si="14"/>
        <v>18.49021963534981</v>
      </c>
    </row>
    <row r="184" spans="1:16" x14ac:dyDescent="0.2">
      <c r="A184" s="1">
        <v>1162</v>
      </c>
      <c r="B184" s="3" t="s">
        <v>291</v>
      </c>
      <c r="C184" s="1">
        <v>220.04877703759399</v>
      </c>
      <c r="D184" s="23">
        <f>VLOOKUP(A184,CentroidFlowpath!$C$2:$D$290,2,FALSE)</f>
        <v>123583.63955916101</v>
      </c>
      <c r="E184" s="23">
        <f>VLOOKUP($A184,Longest_FlowPath!$B$2:$T$290,9,FALSE)</f>
        <v>198643.40611207401</v>
      </c>
      <c r="F184" s="20">
        <f t="shared" si="10"/>
        <v>0.62213814179885485</v>
      </c>
      <c r="G184" s="26">
        <f>VLOOKUP($A184,Longest_FlowPath!$B$2:$T$290,2,FALSE)</f>
        <v>1.3368660767429999E-3</v>
      </c>
      <c r="H184" s="20">
        <f>VLOOKUP($A184,Longest_FlowPath!$B$2:$T$290,3,FALSE)</f>
        <v>583.72076400000003</v>
      </c>
      <c r="I184" s="20">
        <f>VLOOKUP($A184,Longest_FlowPath!$B$2:$T$290,3,FALSE)</f>
        <v>583.72076400000003</v>
      </c>
      <c r="J184" s="26">
        <f>VLOOKUP($A184,Longest_FlowPath!$B$2:$T$290,5,FALSE)</f>
        <v>1.0074925646100001E-3</v>
      </c>
      <c r="K184" s="20">
        <f>VLOOKUP($A184,Longest_FlowPath!$B$2:$T$290,6,FALSE)</f>
        <v>329.96191399999901</v>
      </c>
      <c r="L184" s="20">
        <f>VLOOKUP($A184,Longest_FlowPath!$B$2:$T$290,7,FALSE)</f>
        <v>480.06072999999901</v>
      </c>
      <c r="M184" s="20">
        <f t="shared" si="11"/>
        <v>7.0586528852030392</v>
      </c>
      <c r="N184" s="20">
        <f t="shared" si="12"/>
        <v>5.3195607411408004</v>
      </c>
      <c r="O184" s="20">
        <f t="shared" si="13"/>
        <v>37.621857218195835</v>
      </c>
      <c r="P184" s="20">
        <f t="shared" si="14"/>
        <v>23.405992340750192</v>
      </c>
    </row>
    <row r="185" spans="1:16" x14ac:dyDescent="0.2">
      <c r="A185" s="1">
        <v>1164</v>
      </c>
      <c r="B185" s="3" t="s">
        <v>292</v>
      </c>
      <c r="C185" s="1">
        <v>174.90209285481899</v>
      </c>
      <c r="D185" s="23">
        <f>VLOOKUP(A185,CentroidFlowpath!$C$2:$D$290,2,FALSE)</f>
        <v>108263.888804865</v>
      </c>
      <c r="E185" s="23">
        <f>VLOOKUP($A185,Longest_FlowPath!$B$2:$T$290,9,FALSE)</f>
        <v>194844.70419945699</v>
      </c>
      <c r="F185" s="20">
        <f t="shared" si="10"/>
        <v>0.5556419367397244</v>
      </c>
      <c r="G185" s="26">
        <f>VLOOKUP($A185,Longest_FlowPath!$B$2:$T$290,2,FALSE)</f>
        <v>1.704384070198E-3</v>
      </c>
      <c r="H185" s="20">
        <f>VLOOKUP($A185,Longest_FlowPath!$B$2:$T$290,3,FALSE)</f>
        <v>663.59771699999897</v>
      </c>
      <c r="I185" s="20">
        <f>VLOOKUP($A185,Longest_FlowPath!$B$2:$T$290,3,FALSE)</f>
        <v>663.59771699999897</v>
      </c>
      <c r="J185" s="26">
        <f>VLOOKUP($A185,Longest_FlowPath!$B$2:$T$290,5,FALSE)</f>
        <v>1.2553849162680001E-3</v>
      </c>
      <c r="K185" s="20">
        <f>VLOOKUP($A185,Longest_FlowPath!$B$2:$T$290,6,FALSE)</f>
        <v>326.79397599999902</v>
      </c>
      <c r="L185" s="20">
        <f>VLOOKUP($A185,Longest_FlowPath!$B$2:$T$290,7,FALSE)</f>
        <v>510.24780299999901</v>
      </c>
      <c r="M185" s="20">
        <f t="shared" si="11"/>
        <v>8.999147890645439</v>
      </c>
      <c r="N185" s="20">
        <f t="shared" si="12"/>
        <v>6.6284323578950408</v>
      </c>
      <c r="O185" s="20">
        <f t="shared" si="13"/>
        <v>36.902406098382002</v>
      </c>
      <c r="P185" s="20">
        <f t="shared" si="14"/>
        <v>20.504524394860795</v>
      </c>
    </row>
    <row r="186" spans="1:16" x14ac:dyDescent="0.2">
      <c r="A186" s="1">
        <v>1171</v>
      </c>
      <c r="B186" s="3" t="s">
        <v>253</v>
      </c>
      <c r="C186" s="1">
        <v>48.0916903322601</v>
      </c>
      <c r="D186" s="23">
        <f>VLOOKUP(A186,CentroidFlowpath!$C$2:$D$290,2,FALSE)</f>
        <v>64023.004556789303</v>
      </c>
      <c r="E186" s="23">
        <f>VLOOKUP($A186,Longest_FlowPath!$B$2:$T$290,9,FALSE)</f>
        <v>123560.06607609399</v>
      </c>
      <c r="F186" s="20">
        <f t="shared" si="10"/>
        <v>0.51815288377525615</v>
      </c>
      <c r="G186" s="26">
        <f>VLOOKUP($A186,Longest_FlowPath!$B$2:$T$290,2,FALSE)</f>
        <v>2.391436516536E-3</v>
      </c>
      <c r="H186" s="20">
        <f>VLOOKUP($A186,Longest_FlowPath!$B$2:$T$290,3,FALSE)</f>
        <v>680.52905299999895</v>
      </c>
      <c r="I186" s="20">
        <f>VLOOKUP($A186,Longest_FlowPath!$B$2:$T$290,3,FALSE)</f>
        <v>680.52905299999895</v>
      </c>
      <c r="J186" s="26">
        <f>VLOOKUP($A186,Longest_FlowPath!$B$2:$T$290,5,FALSE)</f>
        <v>2.1498807214660001E-3</v>
      </c>
      <c r="K186" s="20">
        <f>VLOOKUP($A186,Longest_FlowPath!$B$2:$T$290,6,FALSE)</f>
        <v>390.30493200000001</v>
      </c>
      <c r="L186" s="20">
        <f>VLOOKUP($A186,Longest_FlowPath!$B$2:$T$290,7,FALSE)</f>
        <v>589.53448500000002</v>
      </c>
      <c r="M186" s="20">
        <f t="shared" si="11"/>
        <v>12.626784807310081</v>
      </c>
      <c r="N186" s="20">
        <f t="shared" si="12"/>
        <v>11.35137020934048</v>
      </c>
      <c r="O186" s="20">
        <f t="shared" si="13"/>
        <v>23.401527665926892</v>
      </c>
      <c r="P186" s="20">
        <f t="shared" si="14"/>
        <v>12.125569044846459</v>
      </c>
    </row>
    <row r="187" spans="1:16" x14ac:dyDescent="0.2">
      <c r="A187" s="1">
        <v>1192</v>
      </c>
      <c r="B187" s="3" t="s">
        <v>243</v>
      </c>
      <c r="C187" s="1">
        <v>118.241563878657</v>
      </c>
      <c r="D187" s="23">
        <f>VLOOKUP(A187,CentroidFlowpath!$C$2:$D$290,2,FALSE)</f>
        <v>84728.471392778694</v>
      </c>
      <c r="E187" s="23">
        <f>VLOOKUP($A187,Longest_FlowPath!$B$2:$T$290,9,FALSE)</f>
        <v>159760.26247832901</v>
      </c>
      <c r="F187" s="20">
        <f t="shared" si="10"/>
        <v>0.53034759757152916</v>
      </c>
      <c r="G187" s="26">
        <f>VLOOKUP($A187,Longest_FlowPath!$B$2:$T$290,2,FALSE)</f>
        <v>2.1562517027459999E-3</v>
      </c>
      <c r="H187" s="20">
        <f>VLOOKUP($A187,Longest_FlowPath!$B$2:$T$290,3,FALSE)</f>
        <v>888.58624299999894</v>
      </c>
      <c r="I187" s="20">
        <f>VLOOKUP($A187,Longest_FlowPath!$B$2:$T$290,3,FALSE)</f>
        <v>888.58624299999894</v>
      </c>
      <c r="J187" s="26">
        <f>VLOOKUP($A187,Longest_FlowPath!$B$2:$T$290,5,FALSE)</f>
        <v>1.9382058458290001E-3</v>
      </c>
      <c r="K187" s="20">
        <f>VLOOKUP($A187,Longest_FlowPath!$B$2:$T$290,6,FALSE)</f>
        <v>544.79278599999896</v>
      </c>
      <c r="L187" s="20">
        <f>VLOOKUP($A187,Longest_FlowPath!$B$2:$T$290,7,FALSE)</f>
        <v>777.02899200000002</v>
      </c>
      <c r="M187" s="20">
        <f t="shared" si="11"/>
        <v>11.38500899049888</v>
      </c>
      <c r="N187" s="20">
        <f t="shared" si="12"/>
        <v>10.23372686597712</v>
      </c>
      <c r="O187" s="20">
        <f t="shared" si="13"/>
        <v>30.257625469380493</v>
      </c>
      <c r="P187" s="20">
        <f t="shared" si="14"/>
        <v>16.047058975905056</v>
      </c>
    </row>
    <row r="188" spans="1:16" x14ac:dyDescent="0.2">
      <c r="A188" s="1">
        <v>1196</v>
      </c>
      <c r="B188" s="3" t="s">
        <v>244</v>
      </c>
      <c r="C188" s="1">
        <v>49.636993265522698</v>
      </c>
      <c r="D188" s="23">
        <f>VLOOKUP(A188,CentroidFlowpath!$C$2:$D$290,2,FALSE)</f>
        <v>52059.315637434302</v>
      </c>
      <c r="E188" s="23">
        <f>VLOOKUP($A188,Longest_FlowPath!$B$2:$T$290,9,FALSE)</f>
        <v>102030.42437820901</v>
      </c>
      <c r="F188" s="20">
        <f t="shared" si="10"/>
        <v>0.51023325595960956</v>
      </c>
      <c r="G188" s="26">
        <f>VLOOKUP($A188,Longest_FlowPath!$B$2:$T$290,2,FALSE)</f>
        <v>2.6443408781669999E-3</v>
      </c>
      <c r="H188" s="20">
        <f>VLOOKUP($A188,Longest_FlowPath!$B$2:$T$290,3,FALSE)</f>
        <v>812.03179899999895</v>
      </c>
      <c r="I188" s="20">
        <f>VLOOKUP($A188,Longest_FlowPath!$B$2:$T$290,3,FALSE)</f>
        <v>812.03179899999895</v>
      </c>
      <c r="J188" s="26">
        <f>VLOOKUP($A188,Longest_FlowPath!$B$2:$T$290,5,FALSE)</f>
        <v>2.411003268543E-3</v>
      </c>
      <c r="K188" s="20">
        <f>VLOOKUP($A188,Longest_FlowPath!$B$2:$T$290,6,FALSE)</f>
        <v>545.25506600000006</v>
      </c>
      <c r="L188" s="20">
        <f>VLOOKUP($A188,Longest_FlowPath!$B$2:$T$290,7,FALSE)</f>
        <v>729.75183100000004</v>
      </c>
      <c r="M188" s="20">
        <f t="shared" si="11"/>
        <v>13.96211983672176</v>
      </c>
      <c r="N188" s="20">
        <f t="shared" si="12"/>
        <v>12.73009725790704</v>
      </c>
      <c r="O188" s="20">
        <f t="shared" si="13"/>
        <v>19.323944011024434</v>
      </c>
      <c r="P188" s="20">
        <f t="shared" si="14"/>
        <v>9.8597188707261942</v>
      </c>
    </row>
    <row r="189" spans="1:16" x14ac:dyDescent="0.2">
      <c r="A189" s="1">
        <v>1200</v>
      </c>
      <c r="B189" s="3" t="s">
        <v>242</v>
      </c>
      <c r="C189" s="1">
        <v>30.154083379243801</v>
      </c>
      <c r="D189" s="23">
        <f>VLOOKUP(A189,CentroidFlowpath!$C$2:$D$290,2,FALSE)</f>
        <v>35426.656820400298</v>
      </c>
      <c r="E189" s="23">
        <f>VLOOKUP($A189,Longest_FlowPath!$B$2:$T$290,9,FALSE)</f>
        <v>70853.313617075793</v>
      </c>
      <c r="F189" s="20">
        <f t="shared" si="10"/>
        <v>0.50000000016742197</v>
      </c>
      <c r="G189" s="26">
        <f>VLOOKUP($A189,Longest_FlowPath!$B$2:$T$290,2,FALSE)</f>
        <v>2.6505880729159998E-3</v>
      </c>
      <c r="H189" s="20">
        <f>VLOOKUP($A189,Longest_FlowPath!$B$2:$T$290,3,FALSE)</f>
        <v>666.25952099999904</v>
      </c>
      <c r="I189" s="20">
        <f>VLOOKUP($A189,Longest_FlowPath!$B$2:$T$290,3,FALSE)</f>
        <v>666.25952099999904</v>
      </c>
      <c r="J189" s="26">
        <f>VLOOKUP($A189,Longest_FlowPath!$B$2:$T$290,5,FALSE)</f>
        <v>2.2486711940449999E-3</v>
      </c>
      <c r="K189" s="20">
        <f>VLOOKUP($A189,Longest_FlowPath!$B$2:$T$290,6,FALSE)</f>
        <v>480.48318499999903</v>
      </c>
      <c r="L189" s="20">
        <f>VLOOKUP($A189,Longest_FlowPath!$B$2:$T$290,7,FALSE)</f>
        <v>599.97753899999896</v>
      </c>
      <c r="M189" s="20">
        <f t="shared" si="11"/>
        <v>13.995105024996478</v>
      </c>
      <c r="N189" s="20">
        <f t="shared" si="12"/>
        <v>11.8729839045576</v>
      </c>
      <c r="O189" s="20">
        <f t="shared" si="13"/>
        <v>13.419188185052233</v>
      </c>
      <c r="P189" s="20">
        <f t="shared" si="14"/>
        <v>6.7095940947727835</v>
      </c>
    </row>
    <row r="190" spans="1:16" x14ac:dyDescent="0.2">
      <c r="A190" s="1">
        <v>1206</v>
      </c>
      <c r="B190" s="3" t="s">
        <v>238</v>
      </c>
      <c r="C190" s="1">
        <v>85.213710456485103</v>
      </c>
      <c r="D190" s="23">
        <f>VLOOKUP(A190,CentroidFlowpath!$C$2:$D$290,2,FALSE)</f>
        <v>88495.4055288573</v>
      </c>
      <c r="E190" s="23">
        <f>VLOOKUP($A190,Longest_FlowPath!$B$2:$T$290,9,FALSE)</f>
        <v>148866.43337529601</v>
      </c>
      <c r="F190" s="20">
        <f t="shared" si="10"/>
        <v>0.59446178377739567</v>
      </c>
      <c r="G190" s="26">
        <f>VLOOKUP($A190,Longest_FlowPath!$B$2:$T$290,2,FALSE)</f>
        <v>2.2208276339000001E-3</v>
      </c>
      <c r="H190" s="20">
        <f>VLOOKUP($A190,Longest_FlowPath!$B$2:$T$290,3,FALSE)</f>
        <v>828.61157200000002</v>
      </c>
      <c r="I190" s="20">
        <f>VLOOKUP($A190,Longest_FlowPath!$B$2:$T$290,3,FALSE)</f>
        <v>828.61157200000002</v>
      </c>
      <c r="J190" s="26">
        <f>VLOOKUP($A190,Longest_FlowPath!$B$2:$T$290,5,FALSE)</f>
        <v>1.428414311935E-3</v>
      </c>
      <c r="K190" s="20">
        <f>VLOOKUP($A190,Longest_FlowPath!$B$2:$T$290,6,FALSE)</f>
        <v>509.86343399999902</v>
      </c>
      <c r="L190" s="20">
        <f>VLOOKUP($A190,Longest_FlowPath!$B$2:$T$290,7,FALSE)</f>
        <v>669.345642</v>
      </c>
      <c r="M190" s="20">
        <f t="shared" si="11"/>
        <v>11.725969906992001</v>
      </c>
      <c r="N190" s="20">
        <f t="shared" si="12"/>
        <v>7.5420275670167998</v>
      </c>
      <c r="O190" s="20">
        <f t="shared" si="13"/>
        <v>28.19440026047273</v>
      </c>
      <c r="P190" s="20">
        <f t="shared" si="14"/>
        <v>16.760493471374488</v>
      </c>
    </row>
    <row r="191" spans="1:16" x14ac:dyDescent="0.2">
      <c r="A191" s="1">
        <v>1292</v>
      </c>
      <c r="B191" s="3" t="s">
        <v>206</v>
      </c>
      <c r="C191" s="1">
        <v>32.482983813557198</v>
      </c>
      <c r="D191" s="23">
        <f>VLOOKUP(A191,CentroidFlowpath!$C$2:$D$290,2,FALSE)</f>
        <v>33287.355798795601</v>
      </c>
      <c r="E191" s="23">
        <f>VLOOKUP($A191,Longest_FlowPath!$B$2:$T$290,9,FALSE)</f>
        <v>75803.151373133893</v>
      </c>
      <c r="F191" s="20">
        <f t="shared" si="10"/>
        <v>0.43912891741059312</v>
      </c>
      <c r="G191" s="26">
        <f>VLOOKUP($A191,Longest_FlowPath!$B$2:$T$290,2,FALSE)</f>
        <v>1.8295163523919999E-3</v>
      </c>
      <c r="H191" s="20">
        <f>VLOOKUP($A191,Longest_FlowPath!$B$2:$T$290,3,FALSE)</f>
        <v>653.66668700000002</v>
      </c>
      <c r="I191" s="20">
        <f>VLOOKUP($A191,Longest_FlowPath!$B$2:$T$290,3,FALSE)</f>
        <v>653.66668700000002</v>
      </c>
      <c r="J191" s="26">
        <f>VLOOKUP($A191,Longest_FlowPath!$B$2:$T$290,5,FALSE)</f>
        <v>5.4238726563799996E-4</v>
      </c>
      <c r="K191" s="20">
        <f>VLOOKUP($A191,Longest_FlowPath!$B$2:$T$290,6,FALSE)</f>
        <v>514.98358199999905</v>
      </c>
      <c r="L191" s="20">
        <f>VLOOKUP($A191,Longest_FlowPath!$B$2:$T$290,7,FALSE)</f>
        <v>545.81957999999895</v>
      </c>
      <c r="M191" s="20">
        <f t="shared" si="11"/>
        <v>9.659846340629759</v>
      </c>
      <c r="N191" s="20">
        <f t="shared" si="12"/>
        <v>2.8638047625686398</v>
      </c>
      <c r="O191" s="20">
        <f t="shared" si="13"/>
        <v>14.356657457032934</v>
      </c>
      <c r="P191" s="20">
        <f t="shared" si="14"/>
        <v>6.3044234467415912</v>
      </c>
    </row>
    <row r="192" spans="1:16" x14ac:dyDescent="0.2">
      <c r="A192" s="1">
        <v>1221</v>
      </c>
      <c r="B192" s="3" t="s">
        <v>118</v>
      </c>
      <c r="C192" s="1">
        <v>54.161356763673503</v>
      </c>
      <c r="D192" s="23">
        <f>VLOOKUP(A192,CentroidFlowpath!$C$2:$D$290,2,FALSE)</f>
        <v>38600.620802890197</v>
      </c>
      <c r="E192" s="23">
        <f>VLOOKUP($A192,Longest_FlowPath!$B$2:$T$290,9,FALSE)</f>
        <v>87889.170265559194</v>
      </c>
      <c r="F192" s="20">
        <f t="shared" si="10"/>
        <v>0.43919655500509919</v>
      </c>
      <c r="G192" s="26">
        <f>VLOOKUP($A192,Longest_FlowPath!$B$2:$T$290,2,FALSE)</f>
        <v>5.7506000394909997E-3</v>
      </c>
      <c r="H192" s="20">
        <f>VLOOKUP($A192,Longest_FlowPath!$B$2:$T$290,3,FALSE)</f>
        <v>1112.5335689999899</v>
      </c>
      <c r="I192" s="20">
        <f>VLOOKUP($A192,Longest_FlowPath!$B$2:$T$290,3,FALSE)</f>
        <v>1112.5335689999899</v>
      </c>
      <c r="J192" s="26">
        <f>VLOOKUP($A192,Longest_FlowPath!$B$2:$T$290,5,FALSE)</f>
        <v>4.6531242483880001E-3</v>
      </c>
      <c r="K192" s="20">
        <f>VLOOKUP($A192,Longest_FlowPath!$B$2:$T$290,6,FALSE)</f>
        <v>632.09918200000004</v>
      </c>
      <c r="L192" s="20">
        <f>VLOOKUP($A192,Longest_FlowPath!$B$2:$T$290,7,FALSE)</f>
        <v>938.81860400000005</v>
      </c>
      <c r="M192" s="20">
        <f t="shared" si="11"/>
        <v>30.36316820851248</v>
      </c>
      <c r="N192" s="20">
        <f t="shared" si="12"/>
        <v>24.568496031488639</v>
      </c>
      <c r="O192" s="20">
        <f t="shared" si="13"/>
        <v>16.645676186658939</v>
      </c>
      <c r="P192" s="20">
        <f t="shared" si="14"/>
        <v>7.310723636911022</v>
      </c>
    </row>
    <row r="193" spans="1:16" x14ac:dyDescent="0.2">
      <c r="A193" s="1">
        <v>1226</v>
      </c>
      <c r="B193" s="3" t="s">
        <v>126</v>
      </c>
      <c r="C193" s="1">
        <v>9.1581873717645195</v>
      </c>
      <c r="D193" s="23">
        <f>VLOOKUP(A193,CentroidFlowpath!$C$2:$D$290,2,FALSE)</f>
        <v>16079.239545951999</v>
      </c>
      <c r="E193" s="23">
        <f>VLOOKUP($A193,Longest_FlowPath!$B$2:$T$290,9,FALSE)</f>
        <v>49574.180848732402</v>
      </c>
      <c r="F193" s="20">
        <f t="shared" si="10"/>
        <v>0.32434705466975239</v>
      </c>
      <c r="G193" s="26">
        <f>VLOOKUP($A193,Longest_FlowPath!$B$2:$T$290,2,FALSE)</f>
        <v>4.245424460813E-3</v>
      </c>
      <c r="H193" s="20">
        <f>VLOOKUP($A193,Longest_FlowPath!$B$2:$T$290,3,FALSE)</f>
        <v>715.91156000000001</v>
      </c>
      <c r="I193" s="20">
        <f>VLOOKUP($A193,Longest_FlowPath!$B$2:$T$290,3,FALSE)</f>
        <v>715.91156000000001</v>
      </c>
      <c r="J193" s="26">
        <f>VLOOKUP($A193,Longest_FlowPath!$B$2:$T$290,5,FALSE)</f>
        <v>4.9448818948990003E-3</v>
      </c>
      <c r="K193" s="20">
        <f>VLOOKUP($A193,Longest_FlowPath!$B$2:$T$290,6,FALSE)</f>
        <v>486.218414</v>
      </c>
      <c r="L193" s="20">
        <f>VLOOKUP($A193,Longest_FlowPath!$B$2:$T$290,7,FALSE)</f>
        <v>670.07226600000001</v>
      </c>
      <c r="M193" s="20">
        <f t="shared" si="11"/>
        <v>22.415841153092639</v>
      </c>
      <c r="N193" s="20">
        <f t="shared" si="12"/>
        <v>26.10897640506672</v>
      </c>
      <c r="O193" s="20">
        <f t="shared" si="13"/>
        <v>9.3890494031690146</v>
      </c>
      <c r="P193" s="20">
        <f t="shared" si="14"/>
        <v>3.0453105200666664</v>
      </c>
    </row>
    <row r="194" spans="1:16" x14ac:dyDescent="0.2">
      <c r="A194" s="1">
        <v>1232</v>
      </c>
      <c r="B194" s="3" t="s">
        <v>174</v>
      </c>
      <c r="C194" s="1">
        <v>39.040530916685803</v>
      </c>
      <c r="D194" s="23">
        <f>VLOOKUP(A194,CentroidFlowpath!$C$2:$D$290,2,FALSE)</f>
        <v>39941.901455467501</v>
      </c>
      <c r="E194" s="23">
        <f>VLOOKUP($A194,Longest_FlowPath!$B$2:$T$290,9,FALSE)</f>
        <v>78489.811253356194</v>
      </c>
      <c r="F194" s="20">
        <f t="shared" si="10"/>
        <v>0.50888008032710874</v>
      </c>
      <c r="G194" s="26">
        <f>VLOOKUP($A194,Longest_FlowPath!$B$2:$T$290,2,FALSE)</f>
        <v>2.8340684280920001E-3</v>
      </c>
      <c r="H194" s="20">
        <f>VLOOKUP($A194,Longest_FlowPath!$B$2:$T$290,3,FALSE)</f>
        <v>872.20288100000005</v>
      </c>
      <c r="I194" s="20">
        <f>VLOOKUP($A194,Longest_FlowPath!$B$2:$T$290,3,FALSE)</f>
        <v>872.20288100000005</v>
      </c>
      <c r="J194" s="26">
        <f>VLOOKUP($A194,Longest_FlowPath!$B$2:$T$290,5,FALSE)</f>
        <v>2.0001704530360001E-3</v>
      </c>
      <c r="K194" s="20">
        <f>VLOOKUP($A194,Longest_FlowPath!$B$2:$T$290,6,FALSE)</f>
        <v>659.59265100000005</v>
      </c>
      <c r="L194" s="20">
        <f>VLOOKUP($A194,Longest_FlowPath!$B$2:$T$290,7,FALSE)</f>
        <v>777.337402</v>
      </c>
      <c r="M194" s="20">
        <f t="shared" si="11"/>
        <v>14.963881300325761</v>
      </c>
      <c r="N194" s="20">
        <f t="shared" si="12"/>
        <v>10.56089999203008</v>
      </c>
      <c r="O194" s="20">
        <f t="shared" si="13"/>
        <v>14.865494555559886</v>
      </c>
      <c r="P194" s="20">
        <f t="shared" si="14"/>
        <v>7.5647540635355117</v>
      </c>
    </row>
    <row r="195" spans="1:16" x14ac:dyDescent="0.2">
      <c r="A195" s="1">
        <v>1246</v>
      </c>
      <c r="B195" s="3" t="s">
        <v>147</v>
      </c>
      <c r="C195" s="1">
        <v>41.498351398031197</v>
      </c>
      <c r="D195" s="23">
        <f>VLOOKUP(A195,CentroidFlowpath!$C$2:$D$290,2,FALSE)</f>
        <v>26590.945177993799</v>
      </c>
      <c r="E195" s="23">
        <f>VLOOKUP($A195,Longest_FlowPath!$B$2:$T$290,9,FALSE)</f>
        <v>76194.554880612501</v>
      </c>
      <c r="F195" s="20">
        <f t="shared" ref="F195:F258" si="15">D195/E195</f>
        <v>0.34898747318175871</v>
      </c>
      <c r="G195" s="26">
        <f>VLOOKUP($A195,Longest_FlowPath!$B$2:$T$290,2,FALSE)</f>
        <v>3.035065870026E-3</v>
      </c>
      <c r="H195" s="20">
        <f>VLOOKUP($A195,Longest_FlowPath!$B$2:$T$290,3,FALSE)</f>
        <v>688.21087599999896</v>
      </c>
      <c r="I195" s="20">
        <f>VLOOKUP($A195,Longest_FlowPath!$B$2:$T$290,3,FALSE)</f>
        <v>688.21087599999896</v>
      </c>
      <c r="J195" s="26">
        <f>VLOOKUP($A195,Longest_FlowPath!$B$2:$T$290,5,FALSE)</f>
        <v>2.4256896260229999E-3</v>
      </c>
      <c r="K195" s="20">
        <f>VLOOKUP($A195,Longest_FlowPath!$B$2:$T$290,6,FALSE)</f>
        <v>459.874664</v>
      </c>
      <c r="L195" s="20">
        <f>VLOOKUP($A195,Longest_FlowPath!$B$2:$T$290,7,FALSE)</f>
        <v>598.49292000000003</v>
      </c>
      <c r="M195" s="20">
        <f t="shared" ref="M195:M258" si="16">G195*5280</f>
        <v>16.025147793737279</v>
      </c>
      <c r="N195" s="20">
        <f t="shared" ref="N195:N258" si="17">J195*5280</f>
        <v>12.80764122540144</v>
      </c>
      <c r="O195" s="20">
        <f t="shared" ref="O195:O258" si="18">E195/5280</f>
        <v>14.430786909206914</v>
      </c>
      <c r="P195" s="20">
        <f t="shared" ref="P195:P258" si="19">D195/5280</f>
        <v>5.0361638594685223</v>
      </c>
    </row>
    <row r="196" spans="1:16" x14ac:dyDescent="0.2">
      <c r="A196" s="1">
        <v>1251</v>
      </c>
      <c r="B196" s="3" t="s">
        <v>138</v>
      </c>
      <c r="C196" s="1">
        <v>4.7637863709920296</v>
      </c>
      <c r="D196" s="23">
        <f>VLOOKUP(A196,CentroidFlowpath!$C$2:$D$290,2,FALSE)</f>
        <v>8536.6829919687498</v>
      </c>
      <c r="E196" s="23">
        <f>VLOOKUP($A196,Longest_FlowPath!$B$2:$T$290,9,FALSE)</f>
        <v>23691.7480165427</v>
      </c>
      <c r="F196" s="20">
        <f t="shared" si="15"/>
        <v>0.36032305366442496</v>
      </c>
      <c r="G196" s="26">
        <f>VLOOKUP($A196,Longest_FlowPath!$B$2:$T$290,2,FALSE)</f>
        <v>7.6343975494629996E-3</v>
      </c>
      <c r="H196" s="20">
        <f>VLOOKUP($A196,Longest_FlowPath!$B$2:$T$290,3,FALSE)</f>
        <v>584.39764400000001</v>
      </c>
      <c r="I196" s="20">
        <f>VLOOKUP($A196,Longest_FlowPath!$B$2:$T$290,3,FALSE)</f>
        <v>584.39764400000001</v>
      </c>
      <c r="J196" s="26">
        <f>VLOOKUP($A196,Longest_FlowPath!$B$2:$T$290,5,FALSE)</f>
        <v>7.4417293260460003E-3</v>
      </c>
      <c r="K196" s="20">
        <f>VLOOKUP($A196,Longest_FlowPath!$B$2:$T$290,6,FALSE)</f>
        <v>406.17373700000002</v>
      </c>
      <c r="L196" s="20">
        <f>VLOOKUP($A196,Longest_FlowPath!$B$2:$T$290,7,FALSE)</f>
        <v>538.40441899999905</v>
      </c>
      <c r="M196" s="20">
        <f t="shared" si="16"/>
        <v>40.309619061164639</v>
      </c>
      <c r="N196" s="20">
        <f t="shared" si="17"/>
        <v>39.292330841522883</v>
      </c>
      <c r="O196" s="20">
        <f t="shared" si="18"/>
        <v>4.4870734879815721</v>
      </c>
      <c r="P196" s="20">
        <f t="shared" si="19"/>
        <v>1.6167960212062027</v>
      </c>
    </row>
    <row r="197" spans="1:16" x14ac:dyDescent="0.2">
      <c r="A197" s="1">
        <v>1282</v>
      </c>
      <c r="B197" s="3" t="s">
        <v>271</v>
      </c>
      <c r="C197" s="1">
        <v>398.89526693821102</v>
      </c>
      <c r="D197" s="23">
        <f>VLOOKUP(A197,CentroidFlowpath!$C$2:$D$290,2,FALSE)</f>
        <v>240588.33327460001</v>
      </c>
      <c r="E197" s="23">
        <f>VLOOKUP($A197,Longest_FlowPath!$B$2:$T$290,9,FALSE)</f>
        <v>391651.84954223101</v>
      </c>
      <c r="F197" s="20">
        <f t="shared" si="15"/>
        <v>0.61429132418448562</v>
      </c>
      <c r="G197" s="26">
        <f>VLOOKUP($A197,Longest_FlowPath!$B$2:$T$290,2,FALSE)</f>
        <v>7.2775442611400004E-4</v>
      </c>
      <c r="H197" s="20">
        <f>VLOOKUP($A197,Longest_FlowPath!$B$2:$T$290,3,FALSE)</f>
        <v>540.60022000000004</v>
      </c>
      <c r="I197" s="20">
        <f>VLOOKUP($A197,Longest_FlowPath!$B$2:$T$290,3,FALSE)</f>
        <v>540.60022000000004</v>
      </c>
      <c r="J197" s="26">
        <f>VLOOKUP($A197,Longest_FlowPath!$B$2:$T$290,5,FALSE)</f>
        <v>2.0317122999200001E-4</v>
      </c>
      <c r="K197" s="20">
        <f>VLOOKUP($A197,Longest_FlowPath!$B$2:$T$290,6,FALSE)</f>
        <v>260.31417800000003</v>
      </c>
      <c r="L197" s="20">
        <f>VLOOKUP($A197,Longest_FlowPath!$B$2:$T$290,7,FALSE)</f>
        <v>319.993469</v>
      </c>
      <c r="M197" s="20">
        <f t="shared" si="16"/>
        <v>3.8425433698819202</v>
      </c>
      <c r="N197" s="20">
        <f t="shared" si="17"/>
        <v>1.07274409435776</v>
      </c>
      <c r="O197" s="20">
        <f t="shared" si="18"/>
        <v>74.176486655725569</v>
      </c>
      <c r="P197" s="20">
        <f t="shared" si="19"/>
        <v>45.565972211098483</v>
      </c>
    </row>
    <row r="198" spans="1:16" x14ac:dyDescent="0.2">
      <c r="A198" s="1">
        <v>1293</v>
      </c>
      <c r="B198" s="3" t="s">
        <v>202</v>
      </c>
      <c r="C198" s="1">
        <v>19.983995359537602</v>
      </c>
      <c r="D198" s="23">
        <f>VLOOKUP(A198,CentroidFlowpath!$C$2:$D$290,2,FALSE)</f>
        <v>13116.010615969401</v>
      </c>
      <c r="E198" s="23">
        <f>VLOOKUP($A198,Longest_FlowPath!$B$2:$T$290,9,FALSE)</f>
        <v>37912.243712255004</v>
      </c>
      <c r="F198" s="20">
        <f t="shared" si="15"/>
        <v>0.34595711917017707</v>
      </c>
      <c r="G198" s="26">
        <f>VLOOKUP($A198,Longest_FlowPath!$B$2:$T$290,2,FALSE)</f>
        <v>5.4457266778239997E-3</v>
      </c>
      <c r="H198" s="20">
        <f>VLOOKUP($A198,Longest_FlowPath!$B$2:$T$290,3,FALSE)</f>
        <v>719.99279799999897</v>
      </c>
      <c r="I198" s="20">
        <f>VLOOKUP($A198,Longest_FlowPath!$B$2:$T$290,3,FALSE)</f>
        <v>719.99279799999897</v>
      </c>
      <c r="J198" s="26">
        <f>VLOOKUP($A198,Longest_FlowPath!$B$2:$T$290,5,FALSE)</f>
        <v>4.7870754026270003E-3</v>
      </c>
      <c r="K198" s="20">
        <f>VLOOKUP($A198,Longest_FlowPath!$B$2:$T$290,6,FALSE)</f>
        <v>513.19543499999895</v>
      </c>
      <c r="L198" s="20">
        <f>VLOOKUP($A198,Longest_FlowPath!$B$2:$T$290,7,FALSE)</f>
        <v>649.31201199999896</v>
      </c>
      <c r="M198" s="20">
        <f t="shared" si="16"/>
        <v>28.753436858910717</v>
      </c>
      <c r="N198" s="20">
        <f t="shared" si="17"/>
        <v>25.275758125870563</v>
      </c>
      <c r="O198" s="20">
        <f t="shared" si="18"/>
        <v>7.1803491879270842</v>
      </c>
      <c r="P198" s="20">
        <f t="shared" si="19"/>
        <v>2.4840929196911743</v>
      </c>
    </row>
    <row r="199" spans="1:16" x14ac:dyDescent="0.2">
      <c r="A199" s="1">
        <v>1297</v>
      </c>
      <c r="B199" s="3" t="s">
        <v>201</v>
      </c>
      <c r="C199" s="1">
        <v>30.172152981112799</v>
      </c>
      <c r="D199" s="23">
        <f>VLOOKUP(A199,CentroidFlowpath!$C$2:$D$290,2,FALSE)</f>
        <v>23606.712532720201</v>
      </c>
      <c r="E199" s="23">
        <f>VLOOKUP($A199,Longest_FlowPath!$B$2:$T$290,9,FALSE)</f>
        <v>56516.406708271999</v>
      </c>
      <c r="F199" s="20">
        <f t="shared" si="15"/>
        <v>0.41769662842462729</v>
      </c>
      <c r="G199" s="26">
        <f>VLOOKUP($A199,Longest_FlowPath!$B$2:$T$290,2,FALSE)</f>
        <v>4.7142525952729997E-3</v>
      </c>
      <c r="H199" s="20">
        <f>VLOOKUP($A199,Longest_FlowPath!$B$2:$T$290,3,FALSE)</f>
        <v>804.83575399999904</v>
      </c>
      <c r="I199" s="20">
        <f>VLOOKUP($A199,Longest_FlowPath!$B$2:$T$290,3,FALSE)</f>
        <v>804.83575399999904</v>
      </c>
      <c r="J199" s="26">
        <f>VLOOKUP($A199,Longest_FlowPath!$B$2:$T$290,5,FALSE)</f>
        <v>2.6762212392720001E-3</v>
      </c>
      <c r="K199" s="20">
        <f>VLOOKUP($A199,Longest_FlowPath!$B$2:$T$290,6,FALSE)</f>
        <v>550.24035600000002</v>
      </c>
      <c r="L199" s="20">
        <f>VLOOKUP($A199,Longest_FlowPath!$B$2:$T$290,7,FALSE)</f>
        <v>663.67816200000004</v>
      </c>
      <c r="M199" s="20">
        <f t="shared" si="16"/>
        <v>24.891253703041439</v>
      </c>
      <c r="N199" s="20">
        <f t="shared" si="17"/>
        <v>14.13044814335616</v>
      </c>
      <c r="O199" s="20">
        <f t="shared" si="18"/>
        <v>10.703864906869697</v>
      </c>
      <c r="P199" s="20">
        <f t="shared" si="19"/>
        <v>4.4709682827121595</v>
      </c>
    </row>
    <row r="200" spans="1:16" x14ac:dyDescent="0.2">
      <c r="A200" s="1">
        <v>1304</v>
      </c>
      <c r="B200" s="3" t="s">
        <v>198</v>
      </c>
      <c r="C200" s="1">
        <v>41.142865711310201</v>
      </c>
      <c r="D200" s="23">
        <f>VLOOKUP(A200,CentroidFlowpath!$C$2:$D$290,2,FALSE)</f>
        <v>61883.230191508002</v>
      </c>
      <c r="E200" s="23">
        <f>VLOOKUP($A200,Longest_FlowPath!$B$2:$T$290,9,FALSE)</f>
        <v>115259.07266572</v>
      </c>
      <c r="F200" s="20">
        <f t="shared" si="15"/>
        <v>0.53690550132209347</v>
      </c>
      <c r="G200" s="26">
        <f>VLOOKUP($A200,Longest_FlowPath!$B$2:$T$290,2,FALSE)</f>
        <v>3.5705387739290002E-3</v>
      </c>
      <c r="H200" s="20">
        <f>VLOOKUP($A200,Longest_FlowPath!$B$2:$T$290,3,FALSE)</f>
        <v>1012.506409</v>
      </c>
      <c r="I200" s="20">
        <f>VLOOKUP($A200,Longest_FlowPath!$B$2:$T$290,3,FALSE)</f>
        <v>1012.506409</v>
      </c>
      <c r="J200" s="26">
        <f>VLOOKUP($A200,Longest_FlowPath!$B$2:$T$290,5,FALSE)</f>
        <v>3.2753905146209999E-3</v>
      </c>
      <c r="K200" s="20">
        <f>VLOOKUP($A200,Longest_FlowPath!$B$2:$T$290,6,FALSE)</f>
        <v>618.948486</v>
      </c>
      <c r="L200" s="20">
        <f>VLOOKUP($A200,Longest_FlowPath!$B$2:$T$290,7,FALSE)</f>
        <v>902.08734100000004</v>
      </c>
      <c r="M200" s="20">
        <f t="shared" si="16"/>
        <v>18.852444726345119</v>
      </c>
      <c r="N200" s="20">
        <f t="shared" si="17"/>
        <v>17.294061917198878</v>
      </c>
      <c r="O200" s="20">
        <f t="shared" si="18"/>
        <v>21.829369823053032</v>
      </c>
      <c r="P200" s="20">
        <f t="shared" si="19"/>
        <v>11.720308748391668</v>
      </c>
    </row>
    <row r="201" spans="1:16" x14ac:dyDescent="0.2">
      <c r="A201" s="1">
        <v>1309</v>
      </c>
      <c r="B201" s="3" t="s">
        <v>199</v>
      </c>
      <c r="C201" s="1">
        <v>39.5339715394066</v>
      </c>
      <c r="D201" s="23">
        <f>VLOOKUP(A201,CentroidFlowpath!$C$2:$D$290,2,FALSE)</f>
        <v>38396.774657698399</v>
      </c>
      <c r="E201" s="23">
        <f>VLOOKUP($A201,Longest_FlowPath!$B$2:$T$290,9,FALSE)</f>
        <v>89274.116546734804</v>
      </c>
      <c r="F201" s="20">
        <f t="shared" si="15"/>
        <v>0.43009974383334021</v>
      </c>
      <c r="G201" s="26">
        <f>VLOOKUP($A201,Longest_FlowPath!$B$2:$T$290,2,FALSE)</f>
        <v>4.1010848514899997E-3</v>
      </c>
      <c r="H201" s="20">
        <f>VLOOKUP($A201,Longest_FlowPath!$B$2:$T$290,3,FALSE)</f>
        <v>960.56445299999905</v>
      </c>
      <c r="I201" s="20">
        <f>VLOOKUP($A201,Longest_FlowPath!$B$2:$T$290,3,FALSE)</f>
        <v>960.56445299999905</v>
      </c>
      <c r="J201" s="26">
        <f>VLOOKUP($A201,Longest_FlowPath!$B$2:$T$290,5,FALSE)</f>
        <v>3.5176515823479998E-3</v>
      </c>
      <c r="K201" s="20">
        <f>VLOOKUP($A201,Longest_FlowPath!$B$2:$T$290,6,FALSE)</f>
        <v>623.02355999999895</v>
      </c>
      <c r="L201" s="20">
        <f>VLOOKUP($A201,Longest_FlowPath!$B$2:$T$290,7,FALSE)</f>
        <v>858.54998799999896</v>
      </c>
      <c r="M201" s="20">
        <f t="shared" si="16"/>
        <v>21.653728015867198</v>
      </c>
      <c r="N201" s="20">
        <f t="shared" si="17"/>
        <v>18.573200354797439</v>
      </c>
      <c r="O201" s="20">
        <f t="shared" si="18"/>
        <v>16.907976618699774</v>
      </c>
      <c r="P201" s="20">
        <f t="shared" si="19"/>
        <v>7.2721164124428785</v>
      </c>
    </row>
    <row r="202" spans="1:16" x14ac:dyDescent="0.2">
      <c r="A202" s="1">
        <v>1318</v>
      </c>
      <c r="B202" s="3" t="s">
        <v>200</v>
      </c>
      <c r="C202" s="1">
        <v>18.091546536912499</v>
      </c>
      <c r="D202" s="23">
        <f>VLOOKUP(A202,CentroidFlowpath!$C$2:$D$290,2,FALSE)</f>
        <v>30253.663007828101</v>
      </c>
      <c r="E202" s="23">
        <f>VLOOKUP($A202,Longest_FlowPath!$B$2:$T$290,9,FALSE)</f>
        <v>60790.0600704139</v>
      </c>
      <c r="F202" s="20">
        <f t="shared" si="15"/>
        <v>0.49767450423284493</v>
      </c>
      <c r="G202" s="26">
        <f>VLOOKUP($A202,Longest_FlowPath!$B$2:$T$290,2,FALSE)</f>
        <v>3.3169145871290002E-3</v>
      </c>
      <c r="H202" s="20">
        <f>VLOOKUP($A202,Longest_FlowPath!$B$2:$T$290,3,FALSE)</f>
        <v>764.290344</v>
      </c>
      <c r="I202" s="20">
        <f>VLOOKUP($A202,Longest_FlowPath!$B$2:$T$290,3,FALSE)</f>
        <v>764.290344</v>
      </c>
      <c r="J202" s="26">
        <f>VLOOKUP($A202,Longest_FlowPath!$B$2:$T$290,5,FALSE)</f>
        <v>2.874835016299E-3</v>
      </c>
      <c r="K202" s="20">
        <f>VLOOKUP($A202,Longest_FlowPath!$B$2:$T$290,6,FALSE)</f>
        <v>580.24859600000002</v>
      </c>
      <c r="L202" s="20">
        <f>VLOOKUP($A202,Longest_FlowPath!$B$2:$T$290,7,FALSE)</f>
        <v>711.31964100000005</v>
      </c>
      <c r="M202" s="20">
        <f t="shared" si="16"/>
        <v>17.51330902004112</v>
      </c>
      <c r="N202" s="20">
        <f t="shared" si="17"/>
        <v>15.17912888605872</v>
      </c>
      <c r="O202" s="20">
        <f t="shared" si="18"/>
        <v>11.513268952729906</v>
      </c>
      <c r="P202" s="20">
        <f t="shared" si="19"/>
        <v>5.7298604181492614</v>
      </c>
    </row>
    <row r="203" spans="1:16" x14ac:dyDescent="0.2">
      <c r="A203" s="1">
        <v>1327</v>
      </c>
      <c r="B203" s="3" t="s">
        <v>190</v>
      </c>
      <c r="C203" s="1">
        <v>28.433296289821602</v>
      </c>
      <c r="D203" s="23">
        <f>VLOOKUP(A203,CentroidFlowpath!$C$2:$D$290,2,FALSE)</f>
        <v>41959.907713633896</v>
      </c>
      <c r="E203" s="23">
        <f>VLOOKUP($A203,Longest_FlowPath!$B$2:$T$290,9,FALSE)</f>
        <v>78791.480025109195</v>
      </c>
      <c r="F203" s="20">
        <f t="shared" si="15"/>
        <v>0.53254371792815869</v>
      </c>
      <c r="G203" s="26">
        <f>VLOOKUP($A203,Longest_FlowPath!$B$2:$T$290,2,FALSE)</f>
        <v>3.323037286729E-3</v>
      </c>
      <c r="H203" s="20">
        <f>VLOOKUP($A203,Longest_FlowPath!$B$2:$T$290,3,FALSE)</f>
        <v>775.51049799999896</v>
      </c>
      <c r="I203" s="20">
        <f>VLOOKUP($A203,Longest_FlowPath!$B$2:$T$290,3,FALSE)</f>
        <v>775.51049799999896</v>
      </c>
      <c r="J203" s="26">
        <f>VLOOKUP($A203,Longest_FlowPath!$B$2:$T$290,5,FALSE)</f>
        <v>2.3874215834E-3</v>
      </c>
      <c r="K203" s="20">
        <f>VLOOKUP($A203,Longest_FlowPath!$B$2:$T$290,6,FALSE)</f>
        <v>527.45898399999896</v>
      </c>
      <c r="L203" s="20">
        <f>VLOOKUP($A203,Longest_FlowPath!$B$2:$T$290,7,FALSE)</f>
        <v>668.540344</v>
      </c>
      <c r="M203" s="20">
        <f t="shared" si="16"/>
        <v>17.545636873929119</v>
      </c>
      <c r="N203" s="20">
        <f t="shared" si="17"/>
        <v>12.605585960352</v>
      </c>
      <c r="O203" s="20">
        <f t="shared" si="18"/>
        <v>14.922628792634317</v>
      </c>
      <c r="P203" s="20">
        <f t="shared" si="19"/>
        <v>7.9469522184912682</v>
      </c>
    </row>
    <row r="204" spans="1:16" x14ac:dyDescent="0.2">
      <c r="A204" s="1">
        <v>1329</v>
      </c>
      <c r="B204" s="3" t="s">
        <v>160</v>
      </c>
      <c r="C204" s="1">
        <v>15.3043023282527</v>
      </c>
      <c r="D204" s="23">
        <f>VLOOKUP(A204,CentroidFlowpath!$C$2:$D$290,2,FALSE)</f>
        <v>28742.909926912202</v>
      </c>
      <c r="E204" s="23">
        <f>VLOOKUP($A204,Longest_FlowPath!$B$2:$T$290,9,FALSE)</f>
        <v>53182.739927588897</v>
      </c>
      <c r="F204" s="20">
        <f t="shared" si="15"/>
        <v>0.54045560582337782</v>
      </c>
      <c r="G204" s="26">
        <f>VLOOKUP($A204,Longest_FlowPath!$B$2:$T$290,2,FALSE)</f>
        <v>4.1092263636200001E-3</v>
      </c>
      <c r="H204" s="20">
        <f>VLOOKUP($A204,Longest_FlowPath!$B$2:$T$290,3,FALSE)</f>
        <v>770.61071800000002</v>
      </c>
      <c r="I204" s="20">
        <f>VLOOKUP($A204,Longest_FlowPath!$B$2:$T$290,3,FALSE)</f>
        <v>770.61071800000002</v>
      </c>
      <c r="J204" s="26">
        <f>VLOOKUP($A204,Longest_FlowPath!$B$2:$T$290,5,FALSE)</f>
        <v>3.3422038348409999E-3</v>
      </c>
      <c r="K204" s="20">
        <f>VLOOKUP($A204,Longest_FlowPath!$B$2:$T$290,6,FALSE)</f>
        <v>566.44012499999894</v>
      </c>
      <c r="L204" s="20">
        <f>VLOOKUP($A204,Longest_FlowPath!$B$2:$T$290,7,FALSE)</f>
        <v>699.75079300000004</v>
      </c>
      <c r="M204" s="20">
        <f t="shared" si="16"/>
        <v>21.696715199913601</v>
      </c>
      <c r="N204" s="20">
        <f t="shared" si="17"/>
        <v>17.646836247960479</v>
      </c>
      <c r="O204" s="20">
        <f t="shared" si="18"/>
        <v>10.072488622649413</v>
      </c>
      <c r="P204" s="20">
        <f t="shared" si="19"/>
        <v>5.4437329407030681</v>
      </c>
    </row>
    <row r="205" spans="1:16" x14ac:dyDescent="0.2">
      <c r="A205" s="1">
        <v>1333</v>
      </c>
      <c r="B205" s="3" t="s">
        <v>161</v>
      </c>
      <c r="C205" s="1">
        <v>12.8204198318997</v>
      </c>
      <c r="D205" s="23">
        <f>VLOOKUP(A205,CentroidFlowpath!$C$2:$D$290,2,FALSE)</f>
        <v>34130.116128444803</v>
      </c>
      <c r="E205" s="23">
        <f>VLOOKUP($A205,Longest_FlowPath!$B$2:$T$290,9,FALSE)</f>
        <v>57189.095805249803</v>
      </c>
      <c r="F205" s="20">
        <f t="shared" si="15"/>
        <v>0.59679412041537738</v>
      </c>
      <c r="G205" s="26">
        <f>VLOOKUP($A205,Longest_FlowPath!$B$2:$T$290,2,FALSE)</f>
        <v>4.1747074094860004E-3</v>
      </c>
      <c r="H205" s="20">
        <f>VLOOKUP($A205,Longest_FlowPath!$B$2:$T$290,3,FALSE)</f>
        <v>791.83795199999895</v>
      </c>
      <c r="I205" s="20">
        <f>VLOOKUP($A205,Longest_FlowPath!$B$2:$T$290,3,FALSE)</f>
        <v>791.83795199999895</v>
      </c>
      <c r="J205" s="26">
        <f>VLOOKUP($A205,Longest_FlowPath!$B$2:$T$290,5,FALSE)</f>
        <v>3.7720813900370001E-3</v>
      </c>
      <c r="K205" s="20">
        <f>VLOOKUP($A205,Longest_FlowPath!$B$2:$T$290,6,FALSE)</f>
        <v>569.16296399999896</v>
      </c>
      <c r="L205" s="20">
        <f>VLOOKUP($A205,Longest_FlowPath!$B$2:$T$290,7,FALSE)</f>
        <v>730.95440699999904</v>
      </c>
      <c r="M205" s="20">
        <f t="shared" si="16"/>
        <v>22.042455122086082</v>
      </c>
      <c r="N205" s="20">
        <f t="shared" si="17"/>
        <v>19.916589739395359</v>
      </c>
      <c r="O205" s="20">
        <f t="shared" si="18"/>
        <v>10.831268144933675</v>
      </c>
      <c r="P205" s="20">
        <f t="shared" si="19"/>
        <v>6.4640371455387884</v>
      </c>
    </row>
    <row r="206" spans="1:16" x14ac:dyDescent="0.2">
      <c r="A206" s="1">
        <v>1343</v>
      </c>
      <c r="B206" s="3" t="s">
        <v>159</v>
      </c>
      <c r="C206" s="1">
        <v>35.099956247513603</v>
      </c>
      <c r="D206" s="23">
        <f>VLOOKUP(A206,CentroidFlowpath!$C$2:$D$290,2,FALSE)</f>
        <v>57313.728723963097</v>
      </c>
      <c r="E206" s="23">
        <f>VLOOKUP($A206,Longest_FlowPath!$B$2:$T$290,9,FALSE)</f>
        <v>101422.386383053</v>
      </c>
      <c r="F206" s="20">
        <f t="shared" si="15"/>
        <v>0.56509939045902624</v>
      </c>
      <c r="G206" s="26">
        <f>VLOOKUP($A206,Longest_FlowPath!$B$2:$T$290,2,FALSE)</f>
        <v>3.7313664714089998E-3</v>
      </c>
      <c r="H206" s="20">
        <f>VLOOKUP($A206,Longest_FlowPath!$B$2:$T$290,3,FALSE)</f>
        <v>974.31103499999904</v>
      </c>
      <c r="I206" s="20">
        <f>VLOOKUP($A206,Longest_FlowPath!$B$2:$T$290,3,FALSE)</f>
        <v>974.31103499999904</v>
      </c>
      <c r="J206" s="26">
        <f>VLOOKUP($A206,Longest_FlowPath!$B$2:$T$290,5,FALSE)</f>
        <v>3.041833481432E-3</v>
      </c>
      <c r="K206" s="20">
        <f>VLOOKUP($A206,Longest_FlowPath!$B$2:$T$290,6,FALSE)</f>
        <v>619.11346400000002</v>
      </c>
      <c r="L206" s="20">
        <f>VLOOKUP($A206,Longest_FlowPath!$B$2:$T$290,7,FALSE)</f>
        <v>850.49597200000005</v>
      </c>
      <c r="M206" s="20">
        <f t="shared" si="16"/>
        <v>19.701614969039518</v>
      </c>
      <c r="N206" s="20">
        <f t="shared" si="17"/>
        <v>16.060880781960961</v>
      </c>
      <c r="O206" s="20">
        <f t="shared" si="18"/>
        <v>19.208785299820644</v>
      </c>
      <c r="P206" s="20">
        <f t="shared" si="19"/>
        <v>10.85487286438695</v>
      </c>
    </row>
    <row r="207" spans="1:16" x14ac:dyDescent="0.2">
      <c r="A207" s="1">
        <v>1347</v>
      </c>
      <c r="B207" s="3" t="s">
        <v>158</v>
      </c>
      <c r="C207" s="1">
        <v>45.062938260880898</v>
      </c>
      <c r="D207" s="23">
        <f>VLOOKUP(A207,CentroidFlowpath!$C$2:$D$290,2,FALSE)</f>
        <v>63550.6623147664</v>
      </c>
      <c r="E207" s="23">
        <f>VLOOKUP($A207,Longest_FlowPath!$B$2:$T$290,9,FALSE)</f>
        <v>118514.099467957</v>
      </c>
      <c r="F207" s="20">
        <f t="shared" si="15"/>
        <v>0.53622870696451419</v>
      </c>
      <c r="G207" s="26">
        <f>VLOOKUP($A207,Longest_FlowPath!$B$2:$T$290,2,FALSE)</f>
        <v>3.1161301537779998E-3</v>
      </c>
      <c r="H207" s="20">
        <f>VLOOKUP($A207,Longest_FlowPath!$B$2:$T$290,3,FALSE)</f>
        <v>951.57037400000002</v>
      </c>
      <c r="I207" s="20">
        <f>VLOOKUP($A207,Longest_FlowPath!$B$2:$T$290,3,FALSE)</f>
        <v>951.57037400000002</v>
      </c>
      <c r="J207" s="26">
        <f>VLOOKUP($A207,Longest_FlowPath!$B$2:$T$290,5,FALSE)</f>
        <v>1.5585188892790001E-3</v>
      </c>
      <c r="K207" s="20">
        <f>VLOOKUP($A207,Longest_FlowPath!$B$2:$T$290,6,FALSE)</f>
        <v>603.30456500000003</v>
      </c>
      <c r="L207" s="20">
        <f>VLOOKUP($A207,Longest_FlowPath!$B$2:$T$290,7,FALSE)</f>
        <v>741.83441200000004</v>
      </c>
      <c r="M207" s="20">
        <f t="shared" si="16"/>
        <v>16.453167211947839</v>
      </c>
      <c r="N207" s="20">
        <f t="shared" si="17"/>
        <v>8.2289797353931213</v>
      </c>
      <c r="O207" s="20">
        <f t="shared" si="18"/>
        <v>22.445852171961555</v>
      </c>
      <c r="P207" s="20">
        <f t="shared" si="19"/>
        <v>12.036110286887576</v>
      </c>
    </row>
    <row r="208" spans="1:16" x14ac:dyDescent="0.2">
      <c r="A208" s="1">
        <v>1357</v>
      </c>
      <c r="B208" s="3" t="s">
        <v>157</v>
      </c>
      <c r="C208" s="1">
        <v>2.5610260250058898</v>
      </c>
      <c r="D208" s="23">
        <f>VLOOKUP(A208,CentroidFlowpath!$C$2:$D$290,2,FALSE)</f>
        <v>13501.490588536</v>
      </c>
      <c r="E208" s="23">
        <f>VLOOKUP($A208,Longest_FlowPath!$B$2:$T$290,9,FALSE)</f>
        <v>26271.187535305398</v>
      </c>
      <c r="F208" s="20">
        <f t="shared" si="15"/>
        <v>0.51392768485975671</v>
      </c>
      <c r="G208" s="26">
        <f>VLOOKUP($A208,Longest_FlowPath!$B$2:$T$290,2,FALSE)</f>
        <v>5.5235783233999998E-3</v>
      </c>
      <c r="H208" s="20">
        <f>VLOOKUP($A208,Longest_FlowPath!$B$2:$T$290,3,FALSE)</f>
        <v>842.21527100000003</v>
      </c>
      <c r="I208" s="20">
        <f>VLOOKUP($A208,Longest_FlowPath!$B$2:$T$290,3,FALSE)</f>
        <v>842.21527100000003</v>
      </c>
      <c r="J208" s="26">
        <f>VLOOKUP($A208,Longest_FlowPath!$B$2:$T$290,5,FALSE)</f>
        <v>2.6389600104739998E-3</v>
      </c>
      <c r="K208" s="20">
        <f>VLOOKUP($A208,Longest_FlowPath!$B$2:$T$290,6,FALSE)</f>
        <v>688.44409199999905</v>
      </c>
      <c r="L208" s="20">
        <f>VLOOKUP($A208,Longest_FlowPath!$B$2:$T$290,7,FALSE)</f>
        <v>740.44055200000003</v>
      </c>
      <c r="M208" s="20">
        <f t="shared" si="16"/>
        <v>29.164493547551999</v>
      </c>
      <c r="N208" s="20">
        <f t="shared" si="17"/>
        <v>13.933708855302719</v>
      </c>
      <c r="O208" s="20">
        <f t="shared" si="18"/>
        <v>4.9756036998684463</v>
      </c>
      <c r="P208" s="20">
        <f t="shared" si="19"/>
        <v>2.5571004902530303</v>
      </c>
    </row>
    <row r="209" spans="1:16" x14ac:dyDescent="0.2">
      <c r="A209" s="1">
        <v>1353</v>
      </c>
      <c r="B209" s="3" t="s">
        <v>156</v>
      </c>
      <c r="C209" s="1">
        <v>24.721372276861999</v>
      </c>
      <c r="D209" s="23">
        <f>VLOOKUP(A209,CentroidFlowpath!$C$2:$D$290,2,FALSE)</f>
        <v>36502.213469212496</v>
      </c>
      <c r="E209" s="23">
        <f>VLOOKUP($A209,Longest_FlowPath!$B$2:$T$290,9,FALSE)</f>
        <v>72442.104154527595</v>
      </c>
      <c r="F209" s="20">
        <f t="shared" si="15"/>
        <v>0.50388118753907185</v>
      </c>
      <c r="G209" s="26">
        <f>VLOOKUP($A209,Longest_FlowPath!$B$2:$T$290,2,FALSE)</f>
        <v>4.7500182665320004E-3</v>
      </c>
      <c r="H209" s="20">
        <f>VLOOKUP($A209,Longest_FlowPath!$B$2:$T$290,3,FALSE)</f>
        <v>1039.689697</v>
      </c>
      <c r="I209" s="20">
        <f>VLOOKUP($A209,Longest_FlowPath!$B$2:$T$290,3,FALSE)</f>
        <v>1039.689697</v>
      </c>
      <c r="J209" s="26">
        <f>VLOOKUP($A209,Longest_FlowPath!$B$2:$T$290,5,FALSE)</f>
        <v>4.4176216911650003E-3</v>
      </c>
      <c r="K209" s="20">
        <f>VLOOKUP($A209,Longest_FlowPath!$B$2:$T$290,6,FALSE)</f>
        <v>729.14624000000003</v>
      </c>
      <c r="L209" s="20">
        <f>VLOOKUP($A209,Longest_FlowPath!$B$2:$T$290,7,FALSE)</f>
        <v>969.162598</v>
      </c>
      <c r="M209" s="20">
        <f t="shared" si="16"/>
        <v>25.080096447288962</v>
      </c>
      <c r="N209" s="20">
        <f t="shared" si="17"/>
        <v>23.325042529351201</v>
      </c>
      <c r="O209" s="20">
        <f t="shared" si="18"/>
        <v>13.720095483812045</v>
      </c>
      <c r="P209" s="20">
        <f t="shared" si="19"/>
        <v>6.9132980055326696</v>
      </c>
    </row>
    <row r="210" spans="1:16" x14ac:dyDescent="0.2">
      <c r="A210" s="1">
        <v>1369</v>
      </c>
      <c r="B210" s="3" t="s">
        <v>155</v>
      </c>
      <c r="C210" s="1">
        <v>35.612856468833797</v>
      </c>
      <c r="D210" s="23">
        <f>VLOOKUP(A210,CentroidFlowpath!$C$2:$D$290,2,FALSE)</f>
        <v>60435.4314248558</v>
      </c>
      <c r="E210" s="23">
        <f>VLOOKUP($A210,Longest_FlowPath!$B$2:$T$290,9,FALSE)</f>
        <v>99173.197045994995</v>
      </c>
      <c r="F210" s="20">
        <f t="shared" si="15"/>
        <v>0.60939279185309292</v>
      </c>
      <c r="G210" s="26">
        <f>VLOOKUP($A210,Longest_FlowPath!$B$2:$T$290,2,FALSE)</f>
        <v>4.2021575023609998E-3</v>
      </c>
      <c r="H210" s="20">
        <f>VLOOKUP($A210,Longest_FlowPath!$B$2:$T$290,3,FALSE)</f>
        <v>1128.1469729999901</v>
      </c>
      <c r="I210" s="20">
        <f>VLOOKUP($A210,Longest_FlowPath!$B$2:$T$290,3,FALSE)</f>
        <v>1128.1469729999901</v>
      </c>
      <c r="J210" s="26">
        <f>VLOOKUP($A210,Longest_FlowPath!$B$2:$T$290,5,FALSE)</f>
        <v>3.633090257571E-3</v>
      </c>
      <c r="K210" s="20">
        <f>VLOOKUP($A210,Longest_FlowPath!$B$2:$T$290,6,FALSE)</f>
        <v>723.17443800000001</v>
      </c>
      <c r="L210" s="20">
        <f>VLOOKUP($A210,Longest_FlowPath!$B$2:$T$290,7,FALSE)</f>
        <v>993.40332000000001</v>
      </c>
      <c r="M210" s="20">
        <f t="shared" si="16"/>
        <v>22.187391612466079</v>
      </c>
      <c r="N210" s="20">
        <f t="shared" si="17"/>
        <v>19.182716559974878</v>
      </c>
      <c r="O210" s="20">
        <f t="shared" si="18"/>
        <v>18.782802470832387</v>
      </c>
      <c r="P210" s="20">
        <f t="shared" si="19"/>
        <v>11.446104436525721</v>
      </c>
    </row>
    <row r="211" spans="1:16" x14ac:dyDescent="0.2">
      <c r="A211" s="1">
        <v>1373</v>
      </c>
      <c r="B211" s="3" t="s">
        <v>153</v>
      </c>
      <c r="C211" s="1">
        <v>16.059057871804502</v>
      </c>
      <c r="D211" s="23">
        <f>VLOOKUP(A211,CentroidFlowpath!$C$2:$D$290,2,FALSE)</f>
        <v>21024.374747794998</v>
      </c>
      <c r="E211" s="23">
        <f>VLOOKUP($A211,Longest_FlowPath!$B$2:$T$290,9,FALSE)</f>
        <v>39314.076894414997</v>
      </c>
      <c r="F211" s="20">
        <f t="shared" si="15"/>
        <v>0.53477981447357203</v>
      </c>
      <c r="G211" s="26">
        <f>VLOOKUP($A211,Longest_FlowPath!$B$2:$T$290,2,FALSE)</f>
        <v>8.6977318561580006E-3</v>
      </c>
      <c r="H211" s="20">
        <f>VLOOKUP($A211,Longest_FlowPath!$B$2:$T$290,3,FALSE)</f>
        <v>1161.160889</v>
      </c>
      <c r="I211" s="20">
        <f>VLOOKUP($A211,Longest_FlowPath!$B$2:$T$290,3,FALSE)</f>
        <v>1161.160889</v>
      </c>
      <c r="J211" s="26">
        <f>VLOOKUP($A211,Longest_FlowPath!$B$2:$T$290,5,FALSE)</f>
        <v>6.8760635380730002E-3</v>
      </c>
      <c r="K211" s="20">
        <f>VLOOKUP($A211,Longest_FlowPath!$B$2:$T$290,6,FALSE)</f>
        <v>826.63934300000005</v>
      </c>
      <c r="L211" s="20">
        <f>VLOOKUP($A211,Longest_FlowPath!$B$2:$T$290,7,FALSE)</f>
        <v>1029.3839109999899</v>
      </c>
      <c r="M211" s="20">
        <f t="shared" si="16"/>
        <v>45.924024200514246</v>
      </c>
      <c r="N211" s="20">
        <f t="shared" si="17"/>
        <v>36.305615481025441</v>
      </c>
      <c r="O211" s="20">
        <f t="shared" si="18"/>
        <v>7.4458478966695072</v>
      </c>
      <c r="P211" s="20">
        <f t="shared" si="19"/>
        <v>3.9818891567793555</v>
      </c>
    </row>
    <row r="212" spans="1:16" x14ac:dyDescent="0.2">
      <c r="A212" s="1">
        <v>1377</v>
      </c>
      <c r="B212" s="3" t="s">
        <v>154</v>
      </c>
      <c r="C212" s="1">
        <v>51.636470051284199</v>
      </c>
      <c r="D212" s="23">
        <f>VLOOKUP(A212,CentroidFlowpath!$C$2:$D$290,2,FALSE)</f>
        <v>33556.4541166376</v>
      </c>
      <c r="E212" s="23">
        <f>VLOOKUP($A212,Longest_FlowPath!$B$2:$T$290,9,FALSE)</f>
        <v>80353.496988307204</v>
      </c>
      <c r="F212" s="20">
        <f t="shared" si="15"/>
        <v>0.41761037632899328</v>
      </c>
      <c r="G212" s="26">
        <f>VLOOKUP($A212,Longest_FlowPath!$B$2:$T$290,2,FALSE)</f>
        <v>4.9809082740759998E-3</v>
      </c>
      <c r="H212" s="20">
        <f>VLOOKUP($A212,Longest_FlowPath!$B$2:$T$290,3,FALSE)</f>
        <v>1115.575317</v>
      </c>
      <c r="I212" s="20">
        <f>VLOOKUP($A212,Longest_FlowPath!$B$2:$T$290,3,FALSE)</f>
        <v>1115.575317</v>
      </c>
      <c r="J212" s="26">
        <f>VLOOKUP($A212,Longest_FlowPath!$B$2:$T$290,5,FALSE)</f>
        <v>3.2213340846179998E-3</v>
      </c>
      <c r="K212" s="20">
        <f>VLOOKUP($A212,Longest_FlowPath!$B$2:$T$290,6,FALSE)</f>
        <v>722.11956799999905</v>
      </c>
      <c r="L212" s="20">
        <f>VLOOKUP($A212,Longest_FlowPath!$B$2:$T$290,7,FALSE)</f>
        <v>916.25366199999905</v>
      </c>
      <c r="M212" s="20">
        <f t="shared" si="16"/>
        <v>26.29919568712128</v>
      </c>
      <c r="N212" s="20">
        <f t="shared" si="17"/>
        <v>17.00864396678304</v>
      </c>
      <c r="O212" s="20">
        <f t="shared" si="18"/>
        <v>15.218465338694546</v>
      </c>
      <c r="P212" s="20">
        <f t="shared" si="19"/>
        <v>6.3553890372419701</v>
      </c>
    </row>
    <row r="213" spans="1:16" x14ac:dyDescent="0.2">
      <c r="A213" s="1">
        <v>1387</v>
      </c>
      <c r="B213" s="3" t="s">
        <v>152</v>
      </c>
      <c r="C213" s="1">
        <v>33.308628070175601</v>
      </c>
      <c r="D213" s="23">
        <f>VLOOKUP(A213,CentroidFlowpath!$C$2:$D$290,2,FALSE)</f>
        <v>40217.392945225998</v>
      </c>
      <c r="E213" s="23">
        <f>VLOOKUP($A213,Longest_FlowPath!$B$2:$T$290,9,FALSE)</f>
        <v>80982.519538413006</v>
      </c>
      <c r="F213" s="20">
        <f t="shared" si="15"/>
        <v>0.49661819827857295</v>
      </c>
      <c r="G213" s="26">
        <f>VLOOKUP($A213,Longest_FlowPath!$B$2:$T$290,2,FALSE)</f>
        <v>5.017648997785E-3</v>
      </c>
      <c r="H213" s="20">
        <f>VLOOKUP($A213,Longest_FlowPath!$B$2:$T$290,3,FALSE)</f>
        <v>1225.8479</v>
      </c>
      <c r="I213" s="20">
        <f>VLOOKUP($A213,Longest_FlowPath!$B$2:$T$290,3,FALSE)</f>
        <v>1225.8479</v>
      </c>
      <c r="J213" s="26">
        <f>VLOOKUP($A213,Longest_FlowPath!$B$2:$T$290,5,FALSE)</f>
        <v>3.5459995931240002E-3</v>
      </c>
      <c r="K213" s="20">
        <f>VLOOKUP($A213,Longest_FlowPath!$B$2:$T$290,6,FALSE)</f>
        <v>830.30157499999905</v>
      </c>
      <c r="L213" s="20">
        <f>VLOOKUP($A213,Longest_FlowPath!$B$2:$T$290,7,FALSE)</f>
        <v>1045.674561</v>
      </c>
      <c r="M213" s="20">
        <f t="shared" si="16"/>
        <v>26.493186708304801</v>
      </c>
      <c r="N213" s="20">
        <f t="shared" si="17"/>
        <v>18.722877851694722</v>
      </c>
      <c r="O213" s="20">
        <f t="shared" si="18"/>
        <v>15.337598397426706</v>
      </c>
      <c r="P213" s="20">
        <f t="shared" si="19"/>
        <v>7.6169304820503783</v>
      </c>
    </row>
    <row r="214" spans="1:16" x14ac:dyDescent="0.2">
      <c r="A214" s="1">
        <v>1389</v>
      </c>
      <c r="B214" s="3" t="s">
        <v>151</v>
      </c>
      <c r="C214" s="1">
        <v>50.563758071288099</v>
      </c>
      <c r="D214" s="23">
        <f>VLOOKUP(A214,CentroidFlowpath!$C$2:$D$290,2,FALSE)</f>
        <v>44034.9908002835</v>
      </c>
      <c r="E214" s="23">
        <f>VLOOKUP($A214,Longest_FlowPath!$B$2:$T$290,9,FALSE)</f>
        <v>89060.381206502803</v>
      </c>
      <c r="F214" s="20">
        <f t="shared" si="15"/>
        <v>0.4944397295827907</v>
      </c>
      <c r="G214" s="26">
        <f>VLOOKUP($A214,Longest_FlowPath!$B$2:$T$290,2,FALSE)</f>
        <v>4.4643345516130004E-3</v>
      </c>
      <c r="H214" s="20">
        <f>VLOOKUP($A214,Longest_FlowPath!$B$2:$T$290,3,FALSE)</f>
        <v>1238.699707</v>
      </c>
      <c r="I214" s="20">
        <f>VLOOKUP($A214,Longest_FlowPath!$B$2:$T$290,3,FALSE)</f>
        <v>1238.699707</v>
      </c>
      <c r="J214" s="26">
        <f>VLOOKUP($A214,Longest_FlowPath!$B$2:$T$290,5,FALSE)</f>
        <v>3.0247567214210002E-3</v>
      </c>
      <c r="K214" s="20">
        <f>VLOOKUP($A214,Longest_FlowPath!$B$2:$T$290,6,FALSE)</f>
        <v>869.97723399999904</v>
      </c>
      <c r="L214" s="20">
        <f>VLOOKUP($A214,Longest_FlowPath!$B$2:$T$290,7,FALSE)</f>
        <v>1072.0167240000001</v>
      </c>
      <c r="M214" s="20">
        <f t="shared" si="16"/>
        <v>23.571686432516643</v>
      </c>
      <c r="N214" s="20">
        <f t="shared" si="17"/>
        <v>15.970715489102881</v>
      </c>
      <c r="O214" s="20">
        <f t="shared" si="18"/>
        <v>16.86749644062553</v>
      </c>
      <c r="P214" s="20">
        <f t="shared" si="19"/>
        <v>8.3399603788415728</v>
      </c>
    </row>
    <row r="215" spans="1:16" x14ac:dyDescent="0.2">
      <c r="A215" s="1">
        <v>1392</v>
      </c>
      <c r="B215" s="3" t="s">
        <v>204</v>
      </c>
      <c r="C215" s="1">
        <v>43.470376229973503</v>
      </c>
      <c r="D215" s="23">
        <f>VLOOKUP(A215,CentroidFlowpath!$C$2:$D$290,2,FALSE)</f>
        <v>46062.952306335501</v>
      </c>
      <c r="E215" s="23">
        <f>VLOOKUP($A215,Longest_FlowPath!$B$2:$T$290,9,FALSE)</f>
        <v>94382.935560743106</v>
      </c>
      <c r="F215" s="20">
        <f t="shared" si="15"/>
        <v>0.48804322553296975</v>
      </c>
      <c r="G215" s="26">
        <f>VLOOKUP($A215,Longest_FlowPath!$B$2:$T$290,2,FALSE)</f>
        <v>3.0318358112080002E-3</v>
      </c>
      <c r="H215" s="20">
        <f>VLOOKUP($A215,Longest_FlowPath!$B$2:$T$290,3,FALSE)</f>
        <v>801.13714600000003</v>
      </c>
      <c r="I215" s="20">
        <f>VLOOKUP($A215,Longest_FlowPath!$B$2:$T$290,3,FALSE)</f>
        <v>801.13714600000003</v>
      </c>
      <c r="J215" s="26">
        <f>VLOOKUP($A215,Longest_FlowPath!$B$2:$T$290,5,FALSE)</f>
        <v>1.765195459788E-3</v>
      </c>
      <c r="K215" s="20">
        <f>VLOOKUP($A215,Longest_FlowPath!$B$2:$T$290,6,FALSE)</f>
        <v>514.98358199999905</v>
      </c>
      <c r="L215" s="20">
        <f>VLOOKUP($A215,Longest_FlowPath!$B$2:$T$290,7,FALSE)</f>
        <v>639.93682899999897</v>
      </c>
      <c r="M215" s="20">
        <f t="shared" si="16"/>
        <v>16.008093083178242</v>
      </c>
      <c r="N215" s="20">
        <f t="shared" si="17"/>
        <v>9.3202320276806407</v>
      </c>
      <c r="O215" s="20">
        <f t="shared" si="18"/>
        <v>17.875555977413466</v>
      </c>
      <c r="P215" s="20">
        <f t="shared" si="19"/>
        <v>8.7240439974120267</v>
      </c>
    </row>
    <row r="216" spans="1:16" x14ac:dyDescent="0.2">
      <c r="A216" s="1">
        <v>1396</v>
      </c>
      <c r="B216" s="3" t="s">
        <v>196</v>
      </c>
      <c r="C216" s="1">
        <v>32.613293872375998</v>
      </c>
      <c r="D216" s="23">
        <f>VLOOKUP(A216,CentroidFlowpath!$C$2:$D$290,2,FALSE)</f>
        <v>41421.776697025402</v>
      </c>
      <c r="E216" s="23">
        <f>VLOOKUP($A216,Longest_FlowPath!$B$2:$T$290,9,FALSE)</f>
        <v>83740.722095660502</v>
      </c>
      <c r="F216" s="20">
        <f t="shared" si="15"/>
        <v>0.4946431755115222</v>
      </c>
      <c r="G216" s="26">
        <f>VLOOKUP($A216,Longest_FlowPath!$B$2:$T$290,2,FALSE)</f>
        <v>3.3541925597339998E-3</v>
      </c>
      <c r="H216" s="20">
        <f>VLOOKUP($A216,Longest_FlowPath!$B$2:$T$290,3,FALSE)</f>
        <v>795.85626200000002</v>
      </c>
      <c r="I216" s="20">
        <f>VLOOKUP($A216,Longest_FlowPath!$B$2:$T$290,3,FALSE)</f>
        <v>795.85626200000002</v>
      </c>
      <c r="J216" s="26">
        <f>VLOOKUP($A216,Longest_FlowPath!$B$2:$T$290,5,FALSE)</f>
        <v>2.618038199896E-3</v>
      </c>
      <c r="K216" s="20">
        <f>VLOOKUP($A216,Longest_FlowPath!$B$2:$T$290,6,FALSE)</f>
        <v>514.97375499999896</v>
      </c>
      <c r="L216" s="20">
        <f>VLOOKUP($A216,Longest_FlowPath!$B$2:$T$290,7,FALSE)</f>
        <v>679.40106200000002</v>
      </c>
      <c r="M216" s="20">
        <f t="shared" si="16"/>
        <v>17.710136715395517</v>
      </c>
      <c r="N216" s="20">
        <f t="shared" si="17"/>
        <v>13.82324169545088</v>
      </c>
      <c r="O216" s="20">
        <f t="shared" si="18"/>
        <v>15.859985245390247</v>
      </c>
      <c r="P216" s="20">
        <f t="shared" si="19"/>
        <v>7.8450334653457201</v>
      </c>
    </row>
    <row r="217" spans="1:16" x14ac:dyDescent="0.2">
      <c r="A217" s="1">
        <v>1398</v>
      </c>
      <c r="B217" s="3" t="s">
        <v>195</v>
      </c>
      <c r="C217" s="1">
        <v>38.401490618621999</v>
      </c>
      <c r="D217" s="23">
        <f>VLOOKUP(A217,CentroidFlowpath!$C$2:$D$290,2,FALSE)</f>
        <v>36526.695280045198</v>
      </c>
      <c r="E217" s="23">
        <f>VLOOKUP($A217,Longest_FlowPath!$B$2:$T$290,9,FALSE)</f>
        <v>79110.040536784407</v>
      </c>
      <c r="F217" s="20">
        <f t="shared" si="15"/>
        <v>0.46172009307795892</v>
      </c>
      <c r="G217" s="26">
        <f>VLOOKUP($A217,Longest_FlowPath!$B$2:$T$290,2,FALSE)</f>
        <v>3.527851055395E-3</v>
      </c>
      <c r="H217" s="20">
        <f>VLOOKUP($A217,Longest_FlowPath!$B$2:$T$290,3,FALSE)</f>
        <v>808.81756600000006</v>
      </c>
      <c r="I217" s="20">
        <f>VLOOKUP($A217,Longest_FlowPath!$B$2:$T$290,3,FALSE)</f>
        <v>808.81756600000006</v>
      </c>
      <c r="J217" s="26">
        <f>VLOOKUP($A217,Longest_FlowPath!$B$2:$T$290,5,FALSE)</f>
        <v>2.4199381692600001E-3</v>
      </c>
      <c r="K217" s="20">
        <f>VLOOKUP($A217,Longest_FlowPath!$B$2:$T$290,6,FALSE)</f>
        <v>536.35931400000004</v>
      </c>
      <c r="L217" s="20">
        <f>VLOOKUP($A217,Longest_FlowPath!$B$2:$T$290,7,FALSE)</f>
        <v>679.94036900000003</v>
      </c>
      <c r="M217" s="20">
        <f t="shared" si="16"/>
        <v>18.6270535724856</v>
      </c>
      <c r="N217" s="20">
        <f t="shared" si="17"/>
        <v>12.777273533692801</v>
      </c>
      <c r="O217" s="20">
        <f t="shared" si="18"/>
        <v>14.982962222875834</v>
      </c>
      <c r="P217" s="20">
        <f t="shared" si="19"/>
        <v>6.9179347121297727</v>
      </c>
    </row>
    <row r="218" spans="1:16" x14ac:dyDescent="0.2">
      <c r="A218" s="1">
        <v>1408</v>
      </c>
      <c r="B218" s="3" t="s">
        <v>193</v>
      </c>
      <c r="C218" s="1">
        <v>22.951588580278099</v>
      </c>
      <c r="D218" s="23">
        <f>VLOOKUP(A218,CentroidFlowpath!$C$2:$D$290,2,FALSE)</f>
        <v>50854.911085800501</v>
      </c>
      <c r="E218" s="23">
        <f>VLOOKUP($A218,Longest_FlowPath!$B$2:$T$290,9,FALSE)</f>
        <v>87807.0333759434</v>
      </c>
      <c r="F218" s="20">
        <f t="shared" si="15"/>
        <v>0.5791667151316523</v>
      </c>
      <c r="G218" s="26">
        <f>VLOOKUP($A218,Longest_FlowPath!$B$2:$T$290,2,FALSE)</f>
        <v>2.0851178540120001E-3</v>
      </c>
      <c r="H218" s="20">
        <f>VLOOKUP($A218,Longest_FlowPath!$B$2:$T$290,3,FALSE)</f>
        <v>719.59356700000001</v>
      </c>
      <c r="I218" s="20">
        <f>VLOOKUP($A218,Longest_FlowPath!$B$2:$T$290,3,FALSE)</f>
        <v>719.59356700000001</v>
      </c>
      <c r="J218" s="26">
        <f>VLOOKUP($A218,Longest_FlowPath!$B$2:$T$290,5,FALSE)</f>
        <v>1.6588768165799999E-3</v>
      </c>
      <c r="K218" s="20">
        <f>VLOOKUP($A218,Longest_FlowPath!$B$2:$T$290,6,FALSE)</f>
        <v>543.29003899999896</v>
      </c>
      <c r="L218" s="20">
        <f>VLOOKUP($A218,Longest_FlowPath!$B$2:$T$290,7,FALSE)</f>
        <v>652.53582800000004</v>
      </c>
      <c r="M218" s="20">
        <f t="shared" si="16"/>
        <v>11.009422269183361</v>
      </c>
      <c r="N218" s="20">
        <f t="shared" si="17"/>
        <v>8.7588695915423997</v>
      </c>
      <c r="O218" s="20">
        <f t="shared" si="18"/>
        <v>16.630119957565039</v>
      </c>
      <c r="P218" s="20">
        <f t="shared" si="19"/>
        <v>9.6316119480682758</v>
      </c>
    </row>
    <row r="219" spans="1:16" x14ac:dyDescent="0.2">
      <c r="A219" s="1">
        <v>1416</v>
      </c>
      <c r="B219" s="3" t="s">
        <v>197</v>
      </c>
      <c r="C219" s="1">
        <v>21.3875209940812</v>
      </c>
      <c r="D219" s="23">
        <f>VLOOKUP(A219,CentroidFlowpath!$C$2:$D$290,2,FALSE)</f>
        <v>35226.183309072498</v>
      </c>
      <c r="E219" s="23">
        <f>VLOOKUP($A219,Longest_FlowPath!$B$2:$T$290,9,FALSE)</f>
        <v>72260.443512915794</v>
      </c>
      <c r="F219" s="20">
        <f t="shared" si="15"/>
        <v>0.48748916553184712</v>
      </c>
      <c r="G219" s="26">
        <f>VLOOKUP($A219,Longest_FlowPath!$B$2:$T$290,2,FALSE)</f>
        <v>1.3959345403400001E-3</v>
      </c>
      <c r="H219" s="20">
        <f>VLOOKUP($A219,Longest_FlowPath!$B$2:$T$290,3,FALSE)</f>
        <v>615.844604</v>
      </c>
      <c r="I219" s="20">
        <f>VLOOKUP($A219,Longest_FlowPath!$B$2:$T$290,3,FALSE)</f>
        <v>615.844604</v>
      </c>
      <c r="J219" s="26">
        <f>VLOOKUP($A219,Longest_FlowPath!$B$2:$T$290,5,FALSE)</f>
        <v>4.54102370141E-4</v>
      </c>
      <c r="K219" s="20">
        <f>VLOOKUP($A219,Longest_FlowPath!$B$2:$T$290,6,FALSE)</f>
        <v>514.97375499999896</v>
      </c>
      <c r="L219" s="20">
        <f>VLOOKUP($A219,Longest_FlowPath!$B$2:$T$290,7,FALSE)</f>
        <v>539.58398399999896</v>
      </c>
      <c r="M219" s="20">
        <f t="shared" si="16"/>
        <v>7.3705343729952002</v>
      </c>
      <c r="N219" s="20">
        <f t="shared" si="17"/>
        <v>2.39766051434448</v>
      </c>
      <c r="O219" s="20">
        <f t="shared" si="18"/>
        <v>13.685690059264354</v>
      </c>
      <c r="P219" s="20">
        <f t="shared" si="19"/>
        <v>6.6716256267182761</v>
      </c>
    </row>
    <row r="220" spans="1:16" x14ac:dyDescent="0.2">
      <c r="A220" s="1">
        <v>1418</v>
      </c>
      <c r="B220" s="3" t="s">
        <v>194</v>
      </c>
      <c r="C220" s="1">
        <v>43.069368934278998</v>
      </c>
      <c r="D220" s="23">
        <f>VLOOKUP(A220,CentroidFlowpath!$C$2:$D$290,2,FALSE)</f>
        <v>48220.710372673399</v>
      </c>
      <c r="E220" s="23">
        <f>VLOOKUP($A220,Longest_FlowPath!$B$2:$T$290,9,FALSE)</f>
        <v>92025.925119580905</v>
      </c>
      <c r="F220" s="20">
        <f t="shared" si="15"/>
        <v>0.52399049843850132</v>
      </c>
      <c r="G220" s="26">
        <f>VLOOKUP($A220,Longest_FlowPath!$B$2:$T$290,2,FALSE)</f>
        <v>1.9702454472949999E-3</v>
      </c>
      <c r="H220" s="20">
        <f>VLOOKUP($A220,Longest_FlowPath!$B$2:$T$290,3,FALSE)</f>
        <v>704.22375499999896</v>
      </c>
      <c r="I220" s="20">
        <f>VLOOKUP($A220,Longest_FlowPath!$B$2:$T$290,3,FALSE)</f>
        <v>704.22375499999896</v>
      </c>
      <c r="J220" s="26">
        <f>VLOOKUP($A220,Longest_FlowPath!$B$2:$T$290,5,FALSE)</f>
        <v>1.4883501269380001E-3</v>
      </c>
      <c r="K220" s="20">
        <f>VLOOKUP($A220,Longest_FlowPath!$B$2:$T$290,6,FALSE)</f>
        <v>527.066101</v>
      </c>
      <c r="L220" s="20">
        <f>VLOOKUP($A220,Longest_FlowPath!$B$2:$T$290,7,FALSE)</f>
        <v>629.79119900000001</v>
      </c>
      <c r="M220" s="20">
        <f t="shared" si="16"/>
        <v>10.402895961717599</v>
      </c>
      <c r="N220" s="20">
        <f t="shared" si="17"/>
        <v>7.8584886702326404</v>
      </c>
      <c r="O220" s="20">
        <f t="shared" si="18"/>
        <v>17.429152484769112</v>
      </c>
      <c r="P220" s="20">
        <f t="shared" si="19"/>
        <v>9.1327102978548105</v>
      </c>
    </row>
    <row r="221" spans="1:16" x14ac:dyDescent="0.2">
      <c r="A221" s="1">
        <v>1422</v>
      </c>
      <c r="B221" s="3" t="s">
        <v>192</v>
      </c>
      <c r="C221" s="1">
        <v>30.565515495768199</v>
      </c>
      <c r="D221" s="23">
        <f>VLOOKUP(A221,CentroidFlowpath!$C$2:$D$290,2,FALSE)</f>
        <v>33093.245735866003</v>
      </c>
      <c r="E221" s="23">
        <f>VLOOKUP($A221,Longest_FlowPath!$B$2:$T$290,9,FALSE)</f>
        <v>69436.390439859606</v>
      </c>
      <c r="F221" s="20">
        <f t="shared" si="15"/>
        <v>0.47659801332168605</v>
      </c>
      <c r="G221" s="26">
        <f>VLOOKUP($A221,Longest_FlowPath!$B$2:$T$290,2,FALSE)</f>
        <v>3.4915761384509999E-3</v>
      </c>
      <c r="H221" s="20">
        <f>VLOOKUP($A221,Longest_FlowPath!$B$2:$T$290,3,FALSE)</f>
        <v>790.77069100000006</v>
      </c>
      <c r="I221" s="20">
        <f>VLOOKUP($A221,Longest_FlowPath!$B$2:$T$290,3,FALSE)</f>
        <v>790.77069100000006</v>
      </c>
      <c r="J221" s="26">
        <f>VLOOKUP($A221,Longest_FlowPath!$B$2:$T$290,5,FALSE)</f>
        <v>1.951882240347E-3</v>
      </c>
      <c r="K221" s="20">
        <f>VLOOKUP($A221,Longest_FlowPath!$B$2:$T$290,6,FALSE)</f>
        <v>549.98687700000005</v>
      </c>
      <c r="L221" s="20">
        <f>VLOOKUP($A221,Longest_FlowPath!$B$2:$T$290,7,FALSE)</f>
        <v>651.63562000000002</v>
      </c>
      <c r="M221" s="20">
        <f t="shared" si="16"/>
        <v>18.435522011021281</v>
      </c>
      <c r="N221" s="20">
        <f t="shared" si="17"/>
        <v>10.30593822903216</v>
      </c>
      <c r="O221" s="20">
        <f t="shared" si="18"/>
        <v>13.150831522700683</v>
      </c>
      <c r="P221" s="20">
        <f t="shared" si="19"/>
        <v>6.2676601772473495</v>
      </c>
    </row>
    <row r="222" spans="1:16" x14ac:dyDescent="0.2">
      <c r="A222" s="1">
        <v>1424</v>
      </c>
      <c r="B222" s="3" t="s">
        <v>191</v>
      </c>
      <c r="C222" s="1">
        <v>42.283686425975397</v>
      </c>
      <c r="D222" s="23">
        <f>VLOOKUP(A222,CentroidFlowpath!$C$2:$D$290,2,FALSE)</f>
        <v>33290.953018029402</v>
      </c>
      <c r="E222" s="23">
        <f>VLOOKUP($A222,Longest_FlowPath!$B$2:$T$290,9,FALSE)</f>
        <v>82368.562075913098</v>
      </c>
      <c r="F222" s="20">
        <f t="shared" si="15"/>
        <v>0.40417062261385062</v>
      </c>
      <c r="G222" s="26">
        <f>VLOOKUP($A222,Longest_FlowPath!$B$2:$T$290,2,FALSE)</f>
        <v>2.9581330529410001E-3</v>
      </c>
      <c r="H222" s="20">
        <f>VLOOKUP($A222,Longest_FlowPath!$B$2:$T$290,3,FALSE)</f>
        <v>835.02081299999895</v>
      </c>
      <c r="I222" s="20">
        <f>VLOOKUP($A222,Longest_FlowPath!$B$2:$T$290,3,FALSE)</f>
        <v>835.02081299999895</v>
      </c>
      <c r="J222" s="26">
        <f>VLOOKUP($A222,Longest_FlowPath!$B$2:$T$290,5,FALSE)</f>
        <v>2.1253528237950002E-3</v>
      </c>
      <c r="K222" s="20">
        <f>VLOOKUP($A222,Longest_FlowPath!$B$2:$T$290,6,FALSE)</f>
        <v>599.92370600000004</v>
      </c>
      <c r="L222" s="20">
        <f>VLOOKUP($A222,Longest_FlowPath!$B$2:$T$290,7,FALSE)</f>
        <v>731.22039800000005</v>
      </c>
      <c r="M222" s="20">
        <f t="shared" si="16"/>
        <v>15.618942519528479</v>
      </c>
      <c r="N222" s="20">
        <f t="shared" si="17"/>
        <v>11.221862909637601</v>
      </c>
      <c r="O222" s="20">
        <f t="shared" si="18"/>
        <v>15.600106453771421</v>
      </c>
      <c r="P222" s="20">
        <f t="shared" si="19"/>
        <v>6.305104738263144</v>
      </c>
    </row>
    <row r="223" spans="1:16" x14ac:dyDescent="0.2">
      <c r="A223" s="1">
        <v>1431</v>
      </c>
      <c r="B223" s="3" t="s">
        <v>185</v>
      </c>
      <c r="C223" s="1">
        <v>15.762646057426</v>
      </c>
      <c r="D223" s="23">
        <f>VLOOKUP(A223,CentroidFlowpath!$C$2:$D$290,2,FALSE)</f>
        <v>19371.536608689799</v>
      </c>
      <c r="E223" s="23">
        <f>VLOOKUP($A223,Longest_FlowPath!$B$2:$T$290,9,FALSE)</f>
        <v>42133.435706869903</v>
      </c>
      <c r="F223" s="20">
        <f t="shared" si="15"/>
        <v>0.45976636568309215</v>
      </c>
      <c r="G223" s="26">
        <f>VLOOKUP($A223,Longest_FlowPath!$B$2:$T$290,2,FALSE)</f>
        <v>2.8655791291269999E-3</v>
      </c>
      <c r="H223" s="20">
        <f>VLOOKUP($A223,Longest_FlowPath!$B$2:$T$290,3,FALSE)</f>
        <v>721.13696300000004</v>
      </c>
      <c r="I223" s="20">
        <f>VLOOKUP($A223,Longest_FlowPath!$B$2:$T$290,3,FALSE)</f>
        <v>721.13696300000004</v>
      </c>
      <c r="J223" s="26">
        <f>VLOOKUP($A223,Longest_FlowPath!$B$2:$T$290,5,FALSE)</f>
        <v>2.4821933359750002E-3</v>
      </c>
      <c r="K223" s="20">
        <f>VLOOKUP($A223,Longest_FlowPath!$B$2:$T$290,6,FALSE)</f>
        <v>600.40026899999896</v>
      </c>
      <c r="L223" s="20">
        <f>VLOOKUP($A223,Longest_FlowPath!$B$2:$T$290,7,FALSE)</f>
        <v>678.83776899999896</v>
      </c>
      <c r="M223" s="20">
        <f t="shared" si="16"/>
        <v>15.13025780179056</v>
      </c>
      <c r="N223" s="20">
        <f t="shared" si="17"/>
        <v>13.105980813948001</v>
      </c>
      <c r="O223" s="20">
        <f t="shared" si="18"/>
        <v>7.9798173687253602</v>
      </c>
      <c r="P223" s="20">
        <f t="shared" si="19"/>
        <v>3.6688516304336742</v>
      </c>
    </row>
    <row r="224" spans="1:16" x14ac:dyDescent="0.2">
      <c r="A224" s="1">
        <v>1433</v>
      </c>
      <c r="B224" s="3" t="s">
        <v>183</v>
      </c>
      <c r="C224" s="1">
        <v>23.091280913443899</v>
      </c>
      <c r="D224" s="23">
        <f>VLOOKUP(A224,CentroidFlowpath!$C$2:$D$290,2,FALSE)</f>
        <v>33023.557154193797</v>
      </c>
      <c r="E224" s="23">
        <f>VLOOKUP($A224,Longest_FlowPath!$B$2:$T$290,9,FALSE)</f>
        <v>73944.763504970993</v>
      </c>
      <c r="F224" s="20">
        <f t="shared" si="15"/>
        <v>0.44659764382063055</v>
      </c>
      <c r="G224" s="26">
        <f>VLOOKUP($A224,Longest_FlowPath!$B$2:$T$290,2,FALSE)</f>
        <v>3.0164364780880001E-3</v>
      </c>
      <c r="H224" s="20">
        <f>VLOOKUP($A224,Longest_FlowPath!$B$2:$T$290,3,FALSE)</f>
        <v>853.59454300000004</v>
      </c>
      <c r="I224" s="20">
        <f>VLOOKUP($A224,Longest_FlowPath!$B$2:$T$290,3,FALSE)</f>
        <v>853.59454300000004</v>
      </c>
      <c r="J224" s="26">
        <f>VLOOKUP($A224,Longest_FlowPath!$B$2:$T$290,5,FALSE)</f>
        <v>1.798690504853E-3</v>
      </c>
      <c r="K224" s="20">
        <f>VLOOKUP($A224,Longest_FlowPath!$B$2:$T$290,6,FALSE)</f>
        <v>640.37756300000001</v>
      </c>
      <c r="L224" s="20">
        <f>VLOOKUP($A224,Longest_FlowPath!$B$2:$T$290,7,FALSE)</f>
        <v>740.13037099999895</v>
      </c>
      <c r="M224" s="20">
        <f t="shared" si="16"/>
        <v>15.926784604304641</v>
      </c>
      <c r="N224" s="20">
        <f t="shared" si="17"/>
        <v>9.4970858656238395</v>
      </c>
      <c r="O224" s="20">
        <f t="shared" si="18"/>
        <v>14.004690057759658</v>
      </c>
      <c r="P224" s="20">
        <f t="shared" si="19"/>
        <v>6.2544615822336738</v>
      </c>
    </row>
    <row r="225" spans="1:16" x14ac:dyDescent="0.2">
      <c r="A225" s="1">
        <v>1437</v>
      </c>
      <c r="B225" s="3" t="s">
        <v>186</v>
      </c>
      <c r="C225" s="1">
        <v>11.2205604342904</v>
      </c>
      <c r="D225" s="23">
        <f>VLOOKUP(A225,CentroidFlowpath!$C$2:$D$290,2,FALSE)</f>
        <v>18122.422523750702</v>
      </c>
      <c r="E225" s="23">
        <f>VLOOKUP($A225,Longest_FlowPath!$B$2:$T$290,9,FALSE)</f>
        <v>38029.253603444202</v>
      </c>
      <c r="F225" s="20">
        <f t="shared" si="15"/>
        <v>0.47653900107335806</v>
      </c>
      <c r="G225" s="26">
        <f>VLOOKUP($A225,Longest_FlowPath!$B$2:$T$290,2,FALSE)</f>
        <v>3.7390600794519999E-3</v>
      </c>
      <c r="H225" s="20">
        <f>VLOOKUP($A225,Longest_FlowPath!$B$2:$T$290,3,FALSE)</f>
        <v>742.59393299999897</v>
      </c>
      <c r="I225" s="20">
        <f>VLOOKUP($A225,Longest_FlowPath!$B$2:$T$290,3,FALSE)</f>
        <v>742.59393299999897</v>
      </c>
      <c r="J225" s="26">
        <f>VLOOKUP($A225,Longest_FlowPath!$B$2:$T$290,5,FALSE)</f>
        <v>2.8667174259269998E-3</v>
      </c>
      <c r="K225" s="20">
        <f>VLOOKUP($A225,Longest_FlowPath!$B$2:$T$290,6,FALSE)</f>
        <v>600.40026899999896</v>
      </c>
      <c r="L225" s="20">
        <f>VLOOKUP($A225,Longest_FlowPath!$B$2:$T$290,7,FALSE)</f>
        <v>682.16461200000003</v>
      </c>
      <c r="M225" s="20">
        <f t="shared" si="16"/>
        <v>19.74223721950656</v>
      </c>
      <c r="N225" s="20">
        <f t="shared" si="17"/>
        <v>15.136268008894559</v>
      </c>
      <c r="O225" s="20">
        <f t="shared" si="18"/>
        <v>7.2025101521674628</v>
      </c>
      <c r="P225" s="20">
        <f t="shared" si="19"/>
        <v>3.4322769931346024</v>
      </c>
    </row>
    <row r="226" spans="1:16" x14ac:dyDescent="0.2">
      <c r="A226" s="1">
        <v>1522</v>
      </c>
      <c r="B226" s="3" t="s">
        <v>188</v>
      </c>
      <c r="C226" s="1">
        <v>2.5224542664717902</v>
      </c>
      <c r="D226" s="23">
        <f>VLOOKUP(A226,CentroidFlowpath!$C$2:$D$290,2,FALSE)</f>
        <v>8549.1887574733591</v>
      </c>
      <c r="E226" s="23">
        <f>VLOOKUP($A226,Longest_FlowPath!$B$2:$T$290,9,FALSE)</f>
        <v>21122.200333934299</v>
      </c>
      <c r="F226" s="20">
        <f t="shared" si="15"/>
        <v>0.40474896659977638</v>
      </c>
      <c r="G226" s="26">
        <f>VLOOKUP($A226,Longest_FlowPath!$B$2:$T$290,2,FALSE)</f>
        <v>5.1483541620089999E-3</v>
      </c>
      <c r="H226" s="20">
        <f>VLOOKUP($A226,Longest_FlowPath!$B$2:$T$290,3,FALSE)</f>
        <v>731.32037400000002</v>
      </c>
      <c r="I226" s="20">
        <f>VLOOKUP($A226,Longest_FlowPath!$B$2:$T$290,3,FALSE)</f>
        <v>731.32037400000002</v>
      </c>
      <c r="J226" s="26">
        <f>VLOOKUP($A226,Longest_FlowPath!$B$2:$T$290,5,FALSE)</f>
        <v>3.3244667170010001E-3</v>
      </c>
      <c r="K226" s="20">
        <f>VLOOKUP($A226,Longest_FlowPath!$B$2:$T$290,6,FALSE)</f>
        <v>622.03454599999895</v>
      </c>
      <c r="L226" s="20">
        <f>VLOOKUP($A226,Longest_FlowPath!$B$2:$T$290,7,FALSE)</f>
        <v>674.69958499999905</v>
      </c>
      <c r="M226" s="20">
        <f t="shared" si="16"/>
        <v>27.183309975407518</v>
      </c>
      <c r="N226" s="20">
        <f t="shared" si="17"/>
        <v>17.553184265765282</v>
      </c>
      <c r="O226" s="20">
        <f t="shared" si="18"/>
        <v>4.000416729911799</v>
      </c>
      <c r="P226" s="20">
        <f t="shared" si="19"/>
        <v>1.6191645374002575</v>
      </c>
    </row>
    <row r="227" spans="1:16" x14ac:dyDescent="0.2">
      <c r="A227" s="1">
        <v>1447</v>
      </c>
      <c r="B227" s="3" t="s">
        <v>182</v>
      </c>
      <c r="C227" s="1">
        <v>31.127759752484799</v>
      </c>
      <c r="D227" s="23">
        <f>VLOOKUP(A227,CentroidFlowpath!$C$2:$D$290,2,FALSE)</f>
        <v>40508.570930979899</v>
      </c>
      <c r="E227" s="23">
        <f>VLOOKUP($A227,Longest_FlowPath!$B$2:$T$290,9,FALSE)</f>
        <v>69222.653459204899</v>
      </c>
      <c r="F227" s="20">
        <f t="shared" si="15"/>
        <v>0.58519240316109644</v>
      </c>
      <c r="G227" s="26">
        <f>VLOOKUP($A227,Longest_FlowPath!$B$2:$T$290,2,FALSE)</f>
        <v>2.2868798881469999E-3</v>
      </c>
      <c r="H227" s="20">
        <f>VLOOKUP($A227,Longest_FlowPath!$B$2:$T$290,3,FALSE)</f>
        <v>780.87969999999905</v>
      </c>
      <c r="I227" s="20">
        <f>VLOOKUP($A227,Longest_FlowPath!$B$2:$T$290,3,FALSE)</f>
        <v>780.87969999999905</v>
      </c>
      <c r="J227" s="26">
        <f>VLOOKUP($A227,Longest_FlowPath!$B$2:$T$290,5,FALSE)</f>
        <v>2.0092299420729999E-3</v>
      </c>
      <c r="K227" s="20">
        <f>VLOOKUP($A227,Longest_FlowPath!$B$2:$T$290,6,FALSE)</f>
        <v>620.699341</v>
      </c>
      <c r="L227" s="20">
        <f>VLOOKUP($A227,Longest_FlowPath!$B$2:$T$290,7,FALSE)</f>
        <v>725.01251200000002</v>
      </c>
      <c r="M227" s="20">
        <f t="shared" si="16"/>
        <v>12.07472580941616</v>
      </c>
      <c r="N227" s="20">
        <f t="shared" si="17"/>
        <v>10.60873409414544</v>
      </c>
      <c r="O227" s="20">
        <f t="shared" si="18"/>
        <v>13.110351033940322</v>
      </c>
      <c r="P227" s="20">
        <f t="shared" si="19"/>
        <v>7.6720778278371018</v>
      </c>
    </row>
    <row r="228" spans="1:16" x14ac:dyDescent="0.2">
      <c r="A228" s="1">
        <v>1443</v>
      </c>
      <c r="B228" s="3" t="s">
        <v>177</v>
      </c>
      <c r="C228" s="1">
        <v>29.305504565218801</v>
      </c>
      <c r="D228" s="23">
        <f>VLOOKUP(A228,CentroidFlowpath!$C$2:$D$290,2,FALSE)</f>
        <v>23077.315178966001</v>
      </c>
      <c r="E228" s="23">
        <f>VLOOKUP($A228,Longest_FlowPath!$B$2:$T$290,9,FALSE)</f>
        <v>51238.716561856498</v>
      </c>
      <c r="F228" s="20">
        <f t="shared" si="15"/>
        <v>0.45038823622965968</v>
      </c>
      <c r="G228" s="26">
        <f>VLOOKUP($A228,Longest_FlowPath!$B$2:$T$290,2,FALSE)</f>
        <v>4.2255837680599999E-3</v>
      </c>
      <c r="H228" s="20">
        <f>VLOOKUP($A228,Longest_FlowPath!$B$2:$T$290,3,FALSE)</f>
        <v>874.74920699999905</v>
      </c>
      <c r="I228" s="20">
        <f>VLOOKUP($A228,Longest_FlowPath!$B$2:$T$290,3,FALSE)</f>
        <v>874.74920699999905</v>
      </c>
      <c r="J228" s="26">
        <f>VLOOKUP($A228,Longest_FlowPath!$B$2:$T$290,5,FALSE)</f>
        <v>3.2380191737700001E-3</v>
      </c>
      <c r="K228" s="20">
        <f>VLOOKUP($A228,Longest_FlowPath!$B$2:$T$290,6,FALSE)</f>
        <v>666.89862100000005</v>
      </c>
      <c r="L228" s="20">
        <f>VLOOKUP($A228,Longest_FlowPath!$B$2:$T$290,7,FALSE)</f>
        <v>791.332581</v>
      </c>
      <c r="M228" s="20">
        <f t="shared" si="16"/>
        <v>22.311082295356801</v>
      </c>
      <c r="N228" s="20">
        <f t="shared" si="17"/>
        <v>17.096741237505601</v>
      </c>
      <c r="O228" s="20">
        <f t="shared" si="18"/>
        <v>9.704302379139488</v>
      </c>
      <c r="P228" s="20">
        <f t="shared" si="19"/>
        <v>4.3707036323799242</v>
      </c>
    </row>
    <row r="229" spans="1:16" x14ac:dyDescent="0.2">
      <c r="A229" s="1">
        <v>1448</v>
      </c>
      <c r="B229" s="3" t="s">
        <v>178</v>
      </c>
      <c r="C229" s="1">
        <v>21.244701270496599</v>
      </c>
      <c r="D229" s="23">
        <f>VLOOKUP(A229,CentroidFlowpath!$C$2:$D$290,2,FALSE)</f>
        <v>35351.387772331102</v>
      </c>
      <c r="E229" s="23">
        <f>VLOOKUP($A229,Longest_FlowPath!$B$2:$T$290,9,FALSE)</f>
        <v>72588.893587376297</v>
      </c>
      <c r="F229" s="20">
        <f t="shared" si="15"/>
        <v>0.48700821882314721</v>
      </c>
      <c r="G229" s="26">
        <f>VLOOKUP($A229,Longest_FlowPath!$B$2:$T$290,2,FALSE)</f>
        <v>1.8436799541370001E-3</v>
      </c>
      <c r="H229" s="20">
        <f>VLOOKUP($A229,Longest_FlowPath!$B$2:$T$290,3,FALSE)</f>
        <v>762.884277</v>
      </c>
      <c r="I229" s="20">
        <f>VLOOKUP($A229,Longest_FlowPath!$B$2:$T$290,3,FALSE)</f>
        <v>762.884277</v>
      </c>
      <c r="J229" s="26">
        <f>VLOOKUP($A229,Longest_FlowPath!$B$2:$T$290,5,FALSE)</f>
        <v>1.4654950283629999E-3</v>
      </c>
      <c r="K229" s="20">
        <f>VLOOKUP($A229,Longest_FlowPath!$B$2:$T$290,6,FALSE)</f>
        <v>629.95819100000006</v>
      </c>
      <c r="L229" s="20">
        <f>VLOOKUP($A229,Longest_FlowPath!$B$2:$T$290,7,FALSE)</f>
        <v>709.74218800000006</v>
      </c>
      <c r="M229" s="20">
        <f t="shared" si="16"/>
        <v>9.7346301578433607</v>
      </c>
      <c r="N229" s="20">
        <f t="shared" si="17"/>
        <v>7.7378137497566399</v>
      </c>
      <c r="O229" s="20">
        <f t="shared" si="18"/>
        <v>13.747896512760661</v>
      </c>
      <c r="P229" s="20">
        <f t="shared" si="19"/>
        <v>6.6953385932445268</v>
      </c>
    </row>
    <row r="230" spans="1:16" x14ac:dyDescent="0.2">
      <c r="A230" s="1">
        <v>1452</v>
      </c>
      <c r="B230" s="3" t="s">
        <v>167</v>
      </c>
      <c r="C230" s="1">
        <v>40.168146869188902</v>
      </c>
      <c r="D230" s="23">
        <f>VLOOKUP(A230,CentroidFlowpath!$C$2:$D$290,2,FALSE)</f>
        <v>39272.109272489201</v>
      </c>
      <c r="E230" s="23">
        <f>VLOOKUP($A230,Longest_FlowPath!$B$2:$T$290,9,FALSE)</f>
        <v>71879.532223225906</v>
      </c>
      <c r="F230" s="20">
        <f t="shared" si="15"/>
        <v>0.54636011195130585</v>
      </c>
      <c r="G230" s="26">
        <f>VLOOKUP($A230,Longest_FlowPath!$B$2:$T$290,2,FALSE)</f>
        <v>4.0595240811219999E-3</v>
      </c>
      <c r="H230" s="20">
        <f>VLOOKUP($A230,Longest_FlowPath!$B$2:$T$290,3,FALSE)</f>
        <v>1000.104431</v>
      </c>
      <c r="I230" s="20">
        <f>VLOOKUP($A230,Longest_FlowPath!$B$2:$T$290,3,FALSE)</f>
        <v>1000.104431</v>
      </c>
      <c r="J230" s="26">
        <f>VLOOKUP($A230,Longest_FlowPath!$B$2:$T$290,5,FALSE)</f>
        <v>3.5942412164149998E-3</v>
      </c>
      <c r="K230" s="20">
        <f>VLOOKUP($A230,Longest_FlowPath!$B$2:$T$290,6,FALSE)</f>
        <v>716.31835899999896</v>
      </c>
      <c r="L230" s="20">
        <f>VLOOKUP($A230,Longest_FlowPath!$B$2:$T$290,7,FALSE)</f>
        <v>910.08264199999905</v>
      </c>
      <c r="M230" s="20">
        <f t="shared" si="16"/>
        <v>21.434287148324159</v>
      </c>
      <c r="N230" s="20">
        <f t="shared" si="17"/>
        <v>18.977593622671201</v>
      </c>
      <c r="O230" s="20">
        <f t="shared" si="18"/>
        <v>13.613547769550362</v>
      </c>
      <c r="P230" s="20">
        <f t="shared" si="19"/>
        <v>7.4378994834259853</v>
      </c>
    </row>
    <row r="231" spans="1:16" x14ac:dyDescent="0.2">
      <c r="A231" s="1">
        <v>1462</v>
      </c>
      <c r="B231" s="3" t="s">
        <v>166</v>
      </c>
      <c r="C231" s="1">
        <v>44.130961081764902</v>
      </c>
      <c r="D231" s="23">
        <f>VLOOKUP(A231,CentroidFlowpath!$C$2:$D$290,2,FALSE)</f>
        <v>36479.532915907497</v>
      </c>
      <c r="E231" s="23">
        <f>VLOOKUP($A231,Longest_FlowPath!$B$2:$T$290,9,FALSE)</f>
        <v>86338.848947918101</v>
      </c>
      <c r="F231" s="20">
        <f t="shared" si="15"/>
        <v>0.42251585885645665</v>
      </c>
      <c r="G231" s="26">
        <f>VLOOKUP($A231,Longest_FlowPath!$B$2:$T$290,2,FALSE)</f>
        <v>4.882403253422E-3</v>
      </c>
      <c r="H231" s="20">
        <f>VLOOKUP($A231,Longest_FlowPath!$B$2:$T$290,3,FALSE)</f>
        <v>1194.1247559999899</v>
      </c>
      <c r="I231" s="20">
        <f>VLOOKUP($A231,Longest_FlowPath!$B$2:$T$290,3,FALSE)</f>
        <v>1194.1247559999899</v>
      </c>
      <c r="J231" s="26">
        <f>VLOOKUP($A231,Longest_FlowPath!$B$2:$T$290,5,FALSE)</f>
        <v>4.0178766363830002E-3</v>
      </c>
      <c r="K231" s="20">
        <f>VLOOKUP($A231,Longest_FlowPath!$B$2:$T$290,6,FALSE)</f>
        <v>799.42364499999906</v>
      </c>
      <c r="L231" s="20">
        <f>VLOOKUP($A231,Longest_FlowPath!$B$2:$T$290,7,FALSE)</f>
        <v>1059.5977780000001</v>
      </c>
      <c r="M231" s="20">
        <f t="shared" si="16"/>
        <v>25.779089178068158</v>
      </c>
      <c r="N231" s="20">
        <f t="shared" si="17"/>
        <v>21.214388640102243</v>
      </c>
      <c r="O231" s="20">
        <f t="shared" si="18"/>
        <v>16.352054724984487</v>
      </c>
      <c r="P231" s="20">
        <f t="shared" si="19"/>
        <v>6.9090024461946014</v>
      </c>
    </row>
    <row r="232" spans="1:16" x14ac:dyDescent="0.2">
      <c r="A232" s="1">
        <v>1467</v>
      </c>
      <c r="B232" s="3" t="s">
        <v>165</v>
      </c>
      <c r="C232" s="1">
        <v>11.585080948588599</v>
      </c>
      <c r="D232" s="23">
        <f>VLOOKUP(A232,CentroidFlowpath!$C$2:$D$290,2,FALSE)</f>
        <v>31669.487095357199</v>
      </c>
      <c r="E232" s="23">
        <f>VLOOKUP($A232,Longest_FlowPath!$B$2:$T$290,9,FALSE)</f>
        <v>57786.643879167197</v>
      </c>
      <c r="F232" s="20">
        <f t="shared" si="15"/>
        <v>0.54804164023746749</v>
      </c>
      <c r="G232" s="26">
        <f>VLOOKUP($A232,Longest_FlowPath!$B$2:$T$290,2,FALSE)</f>
        <v>5.0675081704399999E-3</v>
      </c>
      <c r="H232" s="20">
        <f>VLOOKUP($A232,Longest_FlowPath!$B$2:$T$290,3,FALSE)</f>
        <v>1102.75</v>
      </c>
      <c r="I232" s="20">
        <f>VLOOKUP($A232,Longest_FlowPath!$B$2:$T$290,3,FALSE)</f>
        <v>1102.75</v>
      </c>
      <c r="J232" s="26">
        <f>VLOOKUP($A232,Longest_FlowPath!$B$2:$T$290,5,FALSE)</f>
        <v>4.1380528546820002E-3</v>
      </c>
      <c r="K232" s="20">
        <f>VLOOKUP($A232,Longest_FlowPath!$B$2:$T$290,6,FALSE)</f>
        <v>836.609375</v>
      </c>
      <c r="L232" s="20">
        <f>VLOOKUP($A232,Longest_FlowPath!$B$2:$T$290,7,FALSE)</f>
        <v>1015.9525149999899</v>
      </c>
      <c r="M232" s="20">
        <f t="shared" si="16"/>
        <v>26.756443139923199</v>
      </c>
      <c r="N232" s="20">
        <f t="shared" si="17"/>
        <v>21.84891907272096</v>
      </c>
      <c r="O232" s="20">
        <f t="shared" si="18"/>
        <v>10.94444012863015</v>
      </c>
      <c r="P232" s="20">
        <f t="shared" si="19"/>
        <v>5.9980089195752271</v>
      </c>
    </row>
    <row r="233" spans="1:16" x14ac:dyDescent="0.2">
      <c r="A233" s="1">
        <v>1469</v>
      </c>
      <c r="B233" s="3" t="s">
        <v>163</v>
      </c>
      <c r="C233" s="1">
        <v>13.9529007017172</v>
      </c>
      <c r="D233" s="23">
        <f>VLOOKUP(A233,CentroidFlowpath!$C$2:$D$290,2,FALSE)</f>
        <v>22147.822310110201</v>
      </c>
      <c r="E233" s="23">
        <f>VLOOKUP($A233,Longest_FlowPath!$B$2:$T$290,9,FALSE)</f>
        <v>49351.751277070398</v>
      </c>
      <c r="F233" s="20">
        <f t="shared" si="15"/>
        <v>0.44877480002215098</v>
      </c>
      <c r="G233" s="26">
        <f>VLOOKUP($A233,Longest_FlowPath!$B$2:$T$290,2,FALSE)</f>
        <v>5.6372221816019998E-3</v>
      </c>
      <c r="H233" s="20">
        <f>VLOOKUP($A233,Longest_FlowPath!$B$2:$T$290,3,FALSE)</f>
        <v>1252.3732910000001</v>
      </c>
      <c r="I233" s="20">
        <f>VLOOKUP($A233,Longest_FlowPath!$B$2:$T$290,3,FALSE)</f>
        <v>1252.3732910000001</v>
      </c>
      <c r="J233" s="26">
        <f>VLOOKUP($A233,Longest_FlowPath!$B$2:$T$290,5,FALSE)</f>
        <v>4.8160912196530004E-3</v>
      </c>
      <c r="K233" s="20">
        <f>VLOOKUP($A233,Longest_FlowPath!$B$2:$T$290,6,FALSE)</f>
        <v>989.52154499999904</v>
      </c>
      <c r="L233" s="20">
        <f>VLOOKUP($A233,Longest_FlowPath!$B$2:$T$290,7,FALSE)</f>
        <v>1167.783447</v>
      </c>
      <c r="M233" s="20">
        <f t="shared" si="16"/>
        <v>29.764533118858559</v>
      </c>
      <c r="N233" s="20">
        <f t="shared" si="17"/>
        <v>25.428961639767842</v>
      </c>
      <c r="O233" s="20">
        <f t="shared" si="18"/>
        <v>9.3469225903542412</v>
      </c>
      <c r="P233" s="20">
        <f t="shared" si="19"/>
        <v>4.1946633163087501</v>
      </c>
    </row>
    <row r="234" spans="1:16" x14ac:dyDescent="0.2">
      <c r="A234" s="1">
        <v>1472</v>
      </c>
      <c r="B234" s="3" t="s">
        <v>164</v>
      </c>
      <c r="C234" s="1">
        <v>33.952185762333002</v>
      </c>
      <c r="D234" s="23">
        <f>VLOOKUP(A234,CentroidFlowpath!$C$2:$D$290,2,FALSE)</f>
        <v>39961.686102366002</v>
      </c>
      <c r="E234" s="23">
        <f>VLOOKUP($A234,Longest_FlowPath!$B$2:$T$290,9,FALSE)</f>
        <v>86663.199496077694</v>
      </c>
      <c r="F234" s="20">
        <f t="shared" si="15"/>
        <v>0.46111482537838494</v>
      </c>
      <c r="G234" s="26">
        <f>VLOOKUP($A234,Longest_FlowPath!$B$2:$T$290,2,FALSE)</f>
        <v>3.8428311663600001E-3</v>
      </c>
      <c r="H234" s="20">
        <f>VLOOKUP($A234,Longest_FlowPath!$B$2:$T$290,3,FALSE)</f>
        <v>1142.947754</v>
      </c>
      <c r="I234" s="20">
        <f>VLOOKUP($A234,Longest_FlowPath!$B$2:$T$290,3,FALSE)</f>
        <v>1142.947754</v>
      </c>
      <c r="J234" s="26">
        <f>VLOOKUP($A234,Longest_FlowPath!$B$2:$T$290,5,FALSE)</f>
        <v>2.438037920308E-3</v>
      </c>
      <c r="K234" s="20">
        <f>VLOOKUP($A234,Longest_FlowPath!$B$2:$T$290,6,FALSE)</f>
        <v>830.10528599999896</v>
      </c>
      <c r="L234" s="20">
        <f>VLOOKUP($A234,Longest_FlowPath!$B$2:$T$290,7,FALSE)</f>
        <v>988.57141100000001</v>
      </c>
      <c r="M234" s="20">
        <f t="shared" si="16"/>
        <v>20.2901485583808</v>
      </c>
      <c r="N234" s="20">
        <f t="shared" si="17"/>
        <v>12.872840219226241</v>
      </c>
      <c r="O234" s="20">
        <f t="shared" si="18"/>
        <v>16.413484753045019</v>
      </c>
      <c r="P234" s="20">
        <f t="shared" si="19"/>
        <v>7.5685011557511368</v>
      </c>
    </row>
    <row r="235" spans="1:16" x14ac:dyDescent="0.2">
      <c r="A235" s="1">
        <v>1474</v>
      </c>
      <c r="B235" s="3" t="s">
        <v>162</v>
      </c>
      <c r="C235" s="1">
        <v>33.399323762584999</v>
      </c>
      <c r="D235" s="23">
        <f>VLOOKUP(A235,CentroidFlowpath!$C$2:$D$290,2,FALSE)</f>
        <v>34104.653547441303</v>
      </c>
      <c r="E235" s="23">
        <f>VLOOKUP($A235,Longest_FlowPath!$B$2:$T$290,9,FALSE)</f>
        <v>65099.286706126397</v>
      </c>
      <c r="F235" s="20">
        <f t="shared" si="15"/>
        <v>0.52388674704529081</v>
      </c>
      <c r="G235" s="26">
        <f>VLOOKUP($A235,Longest_FlowPath!$B$2:$T$290,2,FALSE)</f>
        <v>4.9686274361220003E-3</v>
      </c>
      <c r="H235" s="20">
        <f>VLOOKUP($A235,Longest_FlowPath!$B$2:$T$290,3,FALSE)</f>
        <v>1260.7045900000001</v>
      </c>
      <c r="I235" s="20">
        <f>VLOOKUP($A235,Longest_FlowPath!$B$2:$T$290,3,FALSE)</f>
        <v>1260.7045900000001</v>
      </c>
      <c r="J235" s="26">
        <f>VLOOKUP($A235,Longest_FlowPath!$B$2:$T$290,5,FALSE)</f>
        <v>3.838541474779E-3</v>
      </c>
      <c r="K235" s="20">
        <f>VLOOKUP($A235,Longest_FlowPath!$B$2:$T$290,6,FALSE)</f>
        <v>962.72918700000002</v>
      </c>
      <c r="L235" s="20">
        <f>VLOOKUP($A235,Longest_FlowPath!$B$2:$T$290,7,FALSE)</f>
        <v>1150.1439210000001</v>
      </c>
      <c r="M235" s="20">
        <f t="shared" si="16"/>
        <v>26.234352862724162</v>
      </c>
      <c r="N235" s="20">
        <f t="shared" si="17"/>
        <v>20.267498986833118</v>
      </c>
      <c r="O235" s="20">
        <f t="shared" si="18"/>
        <v>12.329410361008787</v>
      </c>
      <c r="P235" s="20">
        <f t="shared" si="19"/>
        <v>6.4592146870153986</v>
      </c>
    </row>
    <row r="236" spans="1:16" x14ac:dyDescent="0.2">
      <c r="A236" s="1">
        <v>1483</v>
      </c>
      <c r="B236" s="3" t="s">
        <v>168</v>
      </c>
      <c r="C236" s="1">
        <v>39.581578119726601</v>
      </c>
      <c r="D236" s="23">
        <f>VLOOKUP(A236,CentroidFlowpath!$C$2:$D$290,2,FALSE)</f>
        <v>32968.799926952401</v>
      </c>
      <c r="E236" s="23">
        <f>VLOOKUP($A236,Longest_FlowPath!$B$2:$T$290,9,FALSE)</f>
        <v>69761.941416333895</v>
      </c>
      <c r="F236" s="20">
        <f t="shared" si="15"/>
        <v>0.47259005781099384</v>
      </c>
      <c r="G236" s="26">
        <f>VLOOKUP($A236,Longest_FlowPath!$B$2:$T$290,2,FALSE)</f>
        <v>4.3748967962139998E-3</v>
      </c>
      <c r="H236" s="20">
        <f>VLOOKUP($A236,Longest_FlowPath!$B$2:$T$290,3,FALSE)</f>
        <v>961.59625200000005</v>
      </c>
      <c r="I236" s="20">
        <f>VLOOKUP($A236,Longest_FlowPath!$B$2:$T$290,3,FALSE)</f>
        <v>961.59625200000005</v>
      </c>
      <c r="J236" s="26">
        <f>VLOOKUP($A236,Longest_FlowPath!$B$2:$T$290,5,FALSE)</f>
        <v>2.6694683503040001E-3</v>
      </c>
      <c r="K236" s="20">
        <f>VLOOKUP($A236,Longest_FlowPath!$B$2:$T$290,6,FALSE)</f>
        <v>689.24169900000004</v>
      </c>
      <c r="L236" s="20">
        <f>VLOOKUP($A236,Longest_FlowPath!$B$2:$T$290,7,FALSE)</f>
        <v>828.91216999999904</v>
      </c>
      <c r="M236" s="20">
        <f t="shared" si="16"/>
        <v>23.099455084009918</v>
      </c>
      <c r="N236" s="20">
        <f t="shared" si="17"/>
        <v>14.09479288960512</v>
      </c>
      <c r="O236" s="20">
        <f t="shared" si="18"/>
        <v>13.212488904608692</v>
      </c>
      <c r="P236" s="20">
        <f t="shared" si="19"/>
        <v>6.2440908952561367</v>
      </c>
    </row>
    <row r="237" spans="1:16" x14ac:dyDescent="0.2">
      <c r="A237" s="1">
        <v>1767</v>
      </c>
      <c r="B237" s="3" t="s">
        <v>169</v>
      </c>
      <c r="C237" s="1">
        <v>28.099007633613802</v>
      </c>
      <c r="D237" s="23">
        <f>VLOOKUP(A237,CentroidFlowpath!$C$2:$D$290,2,FALSE)</f>
        <v>41425.2759542887</v>
      </c>
      <c r="E237" s="23">
        <f>VLOOKUP($A237,Longest_FlowPath!$B$2:$T$290,9,FALSE)</f>
        <v>79786.227402947203</v>
      </c>
      <c r="F237" s="20">
        <f t="shared" si="15"/>
        <v>0.51920334251520839</v>
      </c>
      <c r="G237" s="26">
        <f>VLOOKUP($A237,Longest_FlowPath!$B$2:$T$290,2,FALSE)</f>
        <v>2.2102051787639999E-3</v>
      </c>
      <c r="H237" s="20">
        <f>VLOOKUP($A237,Longest_FlowPath!$B$2:$T$290,3,FALSE)</f>
        <v>803.53643799999895</v>
      </c>
      <c r="I237" s="20">
        <f>VLOOKUP($A237,Longest_FlowPath!$B$2:$T$290,3,FALSE)</f>
        <v>803.53643799999895</v>
      </c>
      <c r="J237" s="26">
        <f>VLOOKUP($A237,Longest_FlowPath!$B$2:$T$290,5,FALSE)</f>
        <v>1.066770662521E-3</v>
      </c>
      <c r="K237" s="20">
        <f>VLOOKUP($A237,Longest_FlowPath!$B$2:$T$290,6,FALSE)</f>
        <v>629.70013400000005</v>
      </c>
      <c r="L237" s="20">
        <f>VLOOKUP($A237,Longest_FlowPath!$B$2:$T$290,7,FALSE)</f>
        <v>693.53533900000002</v>
      </c>
      <c r="M237" s="20">
        <f t="shared" si="16"/>
        <v>11.66988334387392</v>
      </c>
      <c r="N237" s="20">
        <f t="shared" si="17"/>
        <v>5.6325490981108794</v>
      </c>
      <c r="O237" s="20">
        <f t="shared" si="18"/>
        <v>15.111027917224849</v>
      </c>
      <c r="P237" s="20">
        <f t="shared" si="19"/>
        <v>7.8456962034637687</v>
      </c>
    </row>
    <row r="238" spans="1:16" x14ac:dyDescent="0.2">
      <c r="A238" s="1">
        <v>1498</v>
      </c>
      <c r="B238" s="3" t="s">
        <v>170</v>
      </c>
      <c r="C238" s="1">
        <v>20.129595061519201</v>
      </c>
      <c r="D238" s="23">
        <f>VLOOKUP(A238,CentroidFlowpath!$C$2:$D$290,2,FALSE)</f>
        <v>31142.986423617102</v>
      </c>
      <c r="E238" s="23">
        <f>VLOOKUP($A238,Longest_FlowPath!$B$2:$T$290,9,FALSE)</f>
        <v>71493.426244861897</v>
      </c>
      <c r="F238" s="20">
        <f t="shared" si="15"/>
        <v>0.43560629360458564</v>
      </c>
      <c r="G238" s="26">
        <f>VLOOKUP($A238,Longest_FlowPath!$B$2:$T$290,2,FALSE)</f>
        <v>4.0537063226959999E-3</v>
      </c>
      <c r="H238" s="20">
        <f>VLOOKUP($A238,Longest_FlowPath!$B$2:$T$290,3,FALSE)</f>
        <v>909.81976299999906</v>
      </c>
      <c r="I238" s="20">
        <f>VLOOKUP($A238,Longest_FlowPath!$B$2:$T$290,3,FALSE)</f>
        <v>909.81976299999906</v>
      </c>
      <c r="J238" s="26">
        <f>VLOOKUP($A238,Longest_FlowPath!$B$2:$T$290,5,FALSE)</f>
        <v>3.5431362943180002E-3</v>
      </c>
      <c r="K238" s="20">
        <f>VLOOKUP($A238,Longest_FlowPath!$B$2:$T$290,6,FALSE)</f>
        <v>640.02569600000004</v>
      </c>
      <c r="L238" s="20">
        <f>VLOOKUP($A238,Longest_FlowPath!$B$2:$T$290,7,FALSE)</f>
        <v>830.00891100000001</v>
      </c>
      <c r="M238" s="20">
        <f t="shared" si="16"/>
        <v>21.403569383834881</v>
      </c>
      <c r="N238" s="20">
        <f t="shared" si="17"/>
        <v>18.707759633999043</v>
      </c>
      <c r="O238" s="20">
        <f t="shared" si="18"/>
        <v>13.540421637284449</v>
      </c>
      <c r="P238" s="20">
        <f t="shared" si="19"/>
        <v>5.8982928832608144</v>
      </c>
    </row>
    <row r="239" spans="1:16" x14ac:dyDescent="0.2">
      <c r="A239" s="1">
        <v>1502</v>
      </c>
      <c r="B239" s="3" t="s">
        <v>180</v>
      </c>
      <c r="C239" s="1">
        <v>56.627864581811203</v>
      </c>
      <c r="D239" s="23">
        <f>VLOOKUP(A239,CentroidFlowpath!$C$2:$D$290,2,FALSE)</f>
        <v>37722.872004195597</v>
      </c>
      <c r="E239" s="23">
        <f>VLOOKUP($A239,Longest_FlowPath!$B$2:$T$290,9,FALSE)</f>
        <v>101966.269277335</v>
      </c>
      <c r="F239" s="20">
        <f t="shared" si="15"/>
        <v>0.36995441994248401</v>
      </c>
      <c r="G239" s="26">
        <f>VLOOKUP($A239,Longest_FlowPath!$B$2:$T$290,2,FALSE)</f>
        <v>3.3244396936599999E-3</v>
      </c>
      <c r="H239" s="20">
        <f>VLOOKUP($A239,Longest_FlowPath!$B$2:$T$290,3,FALSE)</f>
        <v>904.39550799999904</v>
      </c>
      <c r="I239" s="20">
        <f>VLOOKUP($A239,Longest_FlowPath!$B$2:$T$290,3,FALSE)</f>
        <v>904.39550799999904</v>
      </c>
      <c r="J239" s="26">
        <f>VLOOKUP($A239,Longest_FlowPath!$B$2:$T$290,5,FALSE)</f>
        <v>1.76497280204E-3</v>
      </c>
      <c r="K239" s="20">
        <f>VLOOKUP($A239,Longest_FlowPath!$B$2:$T$290,6,FALSE)</f>
        <v>600.42321800000002</v>
      </c>
      <c r="L239" s="20">
        <f>VLOOKUP($A239,Longest_FlowPath!$B$2:$T$290,7,FALSE)</f>
        <v>735.39898700000003</v>
      </c>
      <c r="M239" s="20">
        <f t="shared" si="16"/>
        <v>17.553041582524799</v>
      </c>
      <c r="N239" s="20">
        <f t="shared" si="17"/>
        <v>9.3190563947712004</v>
      </c>
      <c r="O239" s="20">
        <f t="shared" si="18"/>
        <v>19.31179342373769</v>
      </c>
      <c r="P239" s="20">
        <f t="shared" si="19"/>
        <v>7.1444833341279539</v>
      </c>
    </row>
    <row r="240" spans="1:16" x14ac:dyDescent="0.2">
      <c r="A240" s="1">
        <v>1504</v>
      </c>
      <c r="B240" s="3" t="s">
        <v>187</v>
      </c>
      <c r="C240" s="1">
        <v>7.2966654559770703</v>
      </c>
      <c r="D240" s="23">
        <f>VLOOKUP(A240,CentroidFlowpath!$C$2:$D$290,2,FALSE)</f>
        <v>5721.2026038660297</v>
      </c>
      <c r="E240" s="23">
        <f>VLOOKUP($A240,Longest_FlowPath!$B$2:$T$290,9,FALSE)</f>
        <v>24680.0974399929</v>
      </c>
      <c r="F240" s="20">
        <f t="shared" si="15"/>
        <v>0.23181442527836615</v>
      </c>
      <c r="G240" s="26">
        <f>VLOOKUP($A240,Longest_FlowPath!$B$2:$T$290,2,FALSE)</f>
        <v>3.276390346376E-3</v>
      </c>
      <c r="H240" s="20">
        <f>VLOOKUP($A240,Longest_FlowPath!$B$2:$T$290,3,FALSE)</f>
        <v>681.26190199999905</v>
      </c>
      <c r="I240" s="20">
        <f>VLOOKUP($A240,Longest_FlowPath!$B$2:$T$290,3,FALSE)</f>
        <v>681.26190199999905</v>
      </c>
      <c r="J240" s="26">
        <f>VLOOKUP($A240,Longest_FlowPath!$B$2:$T$290,5,FALSE)</f>
        <v>3.1068948108129999E-3</v>
      </c>
      <c r="K240" s="20">
        <f>VLOOKUP($A240,Longest_FlowPath!$B$2:$T$290,6,FALSE)</f>
        <v>600.40026899999896</v>
      </c>
      <c r="L240" s="20">
        <f>VLOOKUP($A240,Longest_FlowPath!$B$2:$T$290,7,FALSE)</f>
        <v>657.90911900000003</v>
      </c>
      <c r="M240" s="20">
        <f t="shared" si="16"/>
        <v>17.299341028865282</v>
      </c>
      <c r="N240" s="20">
        <f t="shared" si="17"/>
        <v>16.40440460109264</v>
      </c>
      <c r="O240" s="20">
        <f t="shared" si="18"/>
        <v>4.6742608787865345</v>
      </c>
      <c r="P240" s="20">
        <f t="shared" si="19"/>
        <v>1.083561099217051</v>
      </c>
    </row>
    <row r="241" spans="1:16" x14ac:dyDescent="0.2">
      <c r="A241" s="1">
        <v>1506</v>
      </c>
      <c r="B241" s="3" t="s">
        <v>184</v>
      </c>
      <c r="C241" s="1">
        <v>22.1384541494281</v>
      </c>
      <c r="D241" s="23">
        <f>VLOOKUP(A241,CentroidFlowpath!$C$2:$D$290,2,FALSE)</f>
        <v>30039.324644832101</v>
      </c>
      <c r="E241" s="23">
        <f>VLOOKUP($A241,Longest_FlowPath!$B$2:$T$290,9,FALSE)</f>
        <v>63546.564988942599</v>
      </c>
      <c r="F241" s="20">
        <f t="shared" si="15"/>
        <v>0.47271358648668238</v>
      </c>
      <c r="G241" s="26">
        <f>VLOOKUP($A241,Longest_FlowPath!$B$2:$T$290,2,FALSE)</f>
        <v>3.7376943827150001E-3</v>
      </c>
      <c r="H241" s="20">
        <f>VLOOKUP($A241,Longest_FlowPath!$B$2:$T$290,3,FALSE)</f>
        <v>837.91790800000001</v>
      </c>
      <c r="I241" s="20">
        <f>VLOOKUP($A241,Longest_FlowPath!$B$2:$T$290,3,FALSE)</f>
        <v>837.91790800000001</v>
      </c>
      <c r="J241" s="26">
        <f>VLOOKUP($A241,Longest_FlowPath!$B$2:$T$290,5,FALSE)</f>
        <v>2.1657846235639999E-3</v>
      </c>
      <c r="K241" s="20">
        <f>VLOOKUP($A241,Longest_FlowPath!$B$2:$T$290,6,FALSE)</f>
        <v>600.40026899999896</v>
      </c>
      <c r="L241" s="20">
        <f>VLOOKUP($A241,Longest_FlowPath!$B$2:$T$290,7,FALSE)</f>
        <v>703.621399</v>
      </c>
      <c r="M241" s="20">
        <f t="shared" si="16"/>
        <v>19.7350263407352</v>
      </c>
      <c r="N241" s="20">
        <f t="shared" si="17"/>
        <v>11.43534281241792</v>
      </c>
      <c r="O241" s="20">
        <f t="shared" si="18"/>
        <v>12.035334278208826</v>
      </c>
      <c r="P241" s="20">
        <f t="shared" si="19"/>
        <v>5.6892660312182013</v>
      </c>
    </row>
    <row r="242" spans="1:16" x14ac:dyDescent="0.2">
      <c r="A242" s="1">
        <v>1508</v>
      </c>
      <c r="B242" s="3" t="s">
        <v>179</v>
      </c>
      <c r="C242" s="1">
        <v>16.8242382778839</v>
      </c>
      <c r="D242" s="23">
        <f>VLOOKUP(A242,CentroidFlowpath!$C$2:$D$290,2,FALSE)</f>
        <v>20284.2471611785</v>
      </c>
      <c r="E242" s="23">
        <f>VLOOKUP($A242,Longest_FlowPath!$B$2:$T$290,9,FALSE)</f>
        <v>49821.693958215503</v>
      </c>
      <c r="F242" s="20">
        <f t="shared" si="15"/>
        <v>0.40713684240023046</v>
      </c>
      <c r="G242" s="26">
        <f>VLOOKUP($A242,Longest_FlowPath!$B$2:$T$290,2,FALSE)</f>
        <v>4.202992539267E-3</v>
      </c>
      <c r="H242" s="20">
        <f>VLOOKUP($A242,Longest_FlowPath!$B$2:$T$290,3,FALSE)</f>
        <v>903.83605999999895</v>
      </c>
      <c r="I242" s="20">
        <f>VLOOKUP($A242,Longest_FlowPath!$B$2:$T$290,3,FALSE)</f>
        <v>903.83605999999895</v>
      </c>
      <c r="J242" s="26">
        <f>VLOOKUP($A242,Longest_FlowPath!$B$2:$T$290,5,FALSE)</f>
        <v>3.119565520936E-3</v>
      </c>
      <c r="K242" s="20">
        <f>VLOOKUP($A242,Longest_FlowPath!$B$2:$T$290,6,FALSE)</f>
        <v>695.11151099999904</v>
      </c>
      <c r="L242" s="20">
        <f>VLOOKUP($A242,Longest_FlowPath!$B$2:$T$290,7,FALSE)</f>
        <v>811.67804000000001</v>
      </c>
      <c r="M242" s="20">
        <f t="shared" si="16"/>
        <v>22.19180060732976</v>
      </c>
      <c r="N242" s="20">
        <f t="shared" si="17"/>
        <v>16.471305950542082</v>
      </c>
      <c r="O242" s="20">
        <f t="shared" si="18"/>
        <v>9.4359268860256638</v>
      </c>
      <c r="P242" s="20">
        <f t="shared" si="19"/>
        <v>3.8417134774959281</v>
      </c>
    </row>
    <row r="243" spans="1:16" x14ac:dyDescent="0.2">
      <c r="A243" s="1">
        <v>1512</v>
      </c>
      <c r="B243" s="3" t="s">
        <v>181</v>
      </c>
      <c r="C243" s="1">
        <v>37.459436165061</v>
      </c>
      <c r="D243" s="23">
        <f>VLOOKUP(A243,CentroidFlowpath!$C$2:$D$290,2,FALSE)</f>
        <v>33298.447725564998</v>
      </c>
      <c r="E243" s="23">
        <f>VLOOKUP($A243,Longest_FlowPath!$B$2:$T$290,9,FALSE)</f>
        <v>72141.632964114004</v>
      </c>
      <c r="F243" s="20">
        <f t="shared" si="15"/>
        <v>0.46157047404414747</v>
      </c>
      <c r="G243" s="26">
        <f>VLOOKUP($A243,Longest_FlowPath!$B$2:$T$290,2,FALSE)</f>
        <v>3.0269545757109998E-3</v>
      </c>
      <c r="H243" s="20">
        <f>VLOOKUP($A243,Longest_FlowPath!$B$2:$T$290,3,FALSE)</f>
        <v>782.91717500000004</v>
      </c>
      <c r="I243" s="20">
        <f>VLOOKUP($A243,Longest_FlowPath!$B$2:$T$290,3,FALSE)</f>
        <v>782.91717500000004</v>
      </c>
      <c r="J243" s="26">
        <f>VLOOKUP($A243,Longest_FlowPath!$B$2:$T$290,5,FALSE)</f>
        <v>2.7724438503650001E-3</v>
      </c>
      <c r="K243" s="20">
        <f>VLOOKUP($A243,Longest_FlowPath!$B$2:$T$290,6,FALSE)</f>
        <v>577.47576900000001</v>
      </c>
      <c r="L243" s="20">
        <f>VLOOKUP($A243,Longest_FlowPath!$B$2:$T$290,7,FALSE)</f>
        <v>727.48223900000005</v>
      </c>
      <c r="M243" s="20">
        <f t="shared" si="16"/>
        <v>15.98232015975408</v>
      </c>
      <c r="N243" s="20">
        <f t="shared" si="17"/>
        <v>14.638503529927201</v>
      </c>
      <c r="O243" s="20">
        <f t="shared" si="18"/>
        <v>13.663188061385227</v>
      </c>
      <c r="P243" s="20">
        <f t="shared" si="19"/>
        <v>6.3065241904479166</v>
      </c>
    </row>
    <row r="244" spans="1:16" x14ac:dyDescent="0.2">
      <c r="A244" s="1">
        <v>1514</v>
      </c>
      <c r="B244" s="3" t="s">
        <v>172</v>
      </c>
      <c r="C244" s="1">
        <v>26.115863131320101</v>
      </c>
      <c r="D244" s="23">
        <f>VLOOKUP(A244,CentroidFlowpath!$C$2:$D$290,2,FALSE)</f>
        <v>21572.357304321798</v>
      </c>
      <c r="E244" s="23">
        <f>VLOOKUP($A244,Longest_FlowPath!$B$2:$T$290,9,FALSE)</f>
        <v>53802.965658378598</v>
      </c>
      <c r="F244" s="20">
        <f t="shared" si="15"/>
        <v>0.40095108216330061</v>
      </c>
      <c r="G244" s="26">
        <f>VLOOKUP($A244,Longest_FlowPath!$B$2:$T$290,2,FALSE)</f>
        <v>4.4385427285979998E-3</v>
      </c>
      <c r="H244" s="20">
        <f>VLOOKUP($A244,Longest_FlowPath!$B$2:$T$290,3,FALSE)</f>
        <v>839.22997999999905</v>
      </c>
      <c r="I244" s="20">
        <f>VLOOKUP($A244,Longest_FlowPath!$B$2:$T$290,3,FALSE)</f>
        <v>839.22997999999905</v>
      </c>
      <c r="J244" s="26">
        <f>VLOOKUP($A244,Longest_FlowPath!$B$2:$T$290,5,FALSE)</f>
        <v>2.860048093081E-3</v>
      </c>
      <c r="K244" s="20">
        <f>VLOOKUP($A244,Longest_FlowPath!$B$2:$T$290,6,FALSE)</f>
        <v>600.42321800000002</v>
      </c>
      <c r="L244" s="20">
        <f>VLOOKUP($A244,Longest_FlowPath!$B$2:$T$290,7,FALSE)</f>
        <v>715.83252000000005</v>
      </c>
      <c r="M244" s="20">
        <f t="shared" si="16"/>
        <v>23.435505606997438</v>
      </c>
      <c r="N244" s="20">
        <f t="shared" si="17"/>
        <v>15.10105393146768</v>
      </c>
      <c r="O244" s="20">
        <f t="shared" si="18"/>
        <v>10.189955617117159</v>
      </c>
      <c r="P244" s="20">
        <f t="shared" si="19"/>
        <v>4.0856737318791287</v>
      </c>
    </row>
    <row r="245" spans="1:16" x14ac:dyDescent="0.2">
      <c r="A245" s="1">
        <v>1516</v>
      </c>
      <c r="B245" s="3" t="s">
        <v>173</v>
      </c>
      <c r="C245" s="1">
        <v>22.069302966729602</v>
      </c>
      <c r="D245" s="23">
        <f>VLOOKUP(A245,CentroidFlowpath!$C$2:$D$290,2,FALSE)</f>
        <v>37137.632773988596</v>
      </c>
      <c r="E245" s="23">
        <f>VLOOKUP($A245,Longest_FlowPath!$B$2:$T$290,9,FALSE)</f>
        <v>70467.807645595196</v>
      </c>
      <c r="F245" s="20">
        <f t="shared" si="15"/>
        <v>0.52701558363736034</v>
      </c>
      <c r="G245" s="26">
        <f>VLOOKUP($A245,Longest_FlowPath!$B$2:$T$290,2,FALSE)</f>
        <v>4.1516465996979997E-3</v>
      </c>
      <c r="H245" s="20">
        <f>VLOOKUP($A245,Longest_FlowPath!$B$2:$T$290,3,FALSE)</f>
        <v>892.98065199999905</v>
      </c>
      <c r="I245" s="20">
        <f>VLOOKUP($A245,Longest_FlowPath!$B$2:$T$290,3,FALSE)</f>
        <v>892.98065199999905</v>
      </c>
      <c r="J245" s="26">
        <f>VLOOKUP($A245,Longest_FlowPath!$B$2:$T$290,5,FALSE)</f>
        <v>3.4030377086900002E-3</v>
      </c>
      <c r="K245" s="20">
        <f>VLOOKUP($A245,Longest_FlowPath!$B$2:$T$290,6,FALSE)</f>
        <v>600.46258499999897</v>
      </c>
      <c r="L245" s="20">
        <f>VLOOKUP($A245,Longest_FlowPath!$B$2:$T$290,7,FALSE)</f>
        <v>780.31604000000004</v>
      </c>
      <c r="M245" s="20">
        <f t="shared" si="16"/>
        <v>21.920694046405437</v>
      </c>
      <c r="N245" s="20">
        <f t="shared" si="17"/>
        <v>17.9680391018832</v>
      </c>
      <c r="O245" s="20">
        <f t="shared" si="18"/>
        <v>13.346175690453636</v>
      </c>
      <c r="P245" s="20">
        <f t="shared" si="19"/>
        <v>7.0336425708311738</v>
      </c>
    </row>
    <row r="246" spans="1:16" x14ac:dyDescent="0.2">
      <c r="A246" s="1">
        <v>1518</v>
      </c>
      <c r="B246" s="3" t="s">
        <v>171</v>
      </c>
      <c r="C246" s="1">
        <v>40.625448137593203</v>
      </c>
      <c r="D246" s="23">
        <f>VLOOKUP(A246,CentroidFlowpath!$C$2:$D$290,2,FALSE)</f>
        <v>35898.872591375897</v>
      </c>
      <c r="E246" s="23">
        <f>VLOOKUP($A246,Longest_FlowPath!$B$2:$T$290,9,FALSE)</f>
        <v>67675.227000593906</v>
      </c>
      <c r="F246" s="20">
        <f t="shared" si="15"/>
        <v>0.53045810383555647</v>
      </c>
      <c r="G246" s="26">
        <f>VLOOKUP($A246,Longest_FlowPath!$B$2:$T$290,2,FALSE)</f>
        <v>5.3097864451470004E-3</v>
      </c>
      <c r="H246" s="20">
        <f>VLOOKUP($A246,Longest_FlowPath!$B$2:$T$290,3,FALSE)</f>
        <v>1042.2935789999899</v>
      </c>
      <c r="I246" s="20">
        <f>VLOOKUP($A246,Longest_FlowPath!$B$2:$T$290,3,FALSE)</f>
        <v>1042.2935789999899</v>
      </c>
      <c r="J246" s="26">
        <f>VLOOKUP($A246,Longest_FlowPath!$B$2:$T$290,5,FALSE)</f>
        <v>4.220985757917E-3</v>
      </c>
      <c r="K246" s="20">
        <f>VLOOKUP($A246,Longest_FlowPath!$B$2:$T$290,6,FALSE)</f>
        <v>699.88903800000003</v>
      </c>
      <c r="L246" s="20">
        <f>VLOOKUP($A246,Longest_FlowPath!$B$2:$T$290,7,FALSE)</f>
        <v>914.13116500000001</v>
      </c>
      <c r="M246" s="20">
        <f t="shared" si="16"/>
        <v>28.035672430376163</v>
      </c>
      <c r="N246" s="20">
        <f t="shared" si="17"/>
        <v>22.286804801801761</v>
      </c>
      <c r="O246" s="20">
        <f t="shared" si="18"/>
        <v>12.817277841021573</v>
      </c>
      <c r="P246" s="20">
        <f t="shared" si="19"/>
        <v>6.7990288998817991</v>
      </c>
    </row>
    <row r="247" spans="1:16" x14ac:dyDescent="0.2">
      <c r="A247" s="1">
        <v>1529</v>
      </c>
      <c r="B247" s="3" t="s">
        <v>176</v>
      </c>
      <c r="C247" s="1">
        <v>3.1687918964886399</v>
      </c>
      <c r="D247" s="23">
        <f>VLOOKUP(A247,CentroidFlowpath!$C$2:$D$290,2,FALSE)</f>
        <v>10527.4540045016</v>
      </c>
      <c r="E247" s="23">
        <f>VLOOKUP($A247,Longest_FlowPath!$B$2:$T$290,9,FALSE)</f>
        <v>21112.3087064543</v>
      </c>
      <c r="F247" s="20">
        <f t="shared" si="15"/>
        <v>0.49864058691426882</v>
      </c>
      <c r="G247" s="26">
        <f>VLOOKUP($A247,Longest_FlowPath!$B$2:$T$290,2,FALSE)</f>
        <v>6.8189802925720001E-3</v>
      </c>
      <c r="H247" s="20">
        <f>VLOOKUP($A247,Longest_FlowPath!$B$2:$T$290,3,FALSE)</f>
        <v>774.05877699999905</v>
      </c>
      <c r="I247" s="20">
        <f>VLOOKUP($A247,Longest_FlowPath!$B$2:$T$290,3,FALSE)</f>
        <v>774.05877699999905</v>
      </c>
      <c r="J247" s="26">
        <f>VLOOKUP($A247,Longest_FlowPath!$B$2:$T$290,5,FALSE)</f>
        <v>4.5558913209049999E-3</v>
      </c>
      <c r="K247" s="20">
        <f>VLOOKUP($A247,Longest_FlowPath!$B$2:$T$290,6,FALSE)</f>
        <v>637.21832300000005</v>
      </c>
      <c r="L247" s="20">
        <f>VLOOKUP($A247,Longest_FlowPath!$B$2:$T$290,7,FALSE)</f>
        <v>709.35736099999895</v>
      </c>
      <c r="M247" s="20">
        <f t="shared" si="16"/>
        <v>36.004215944780164</v>
      </c>
      <c r="N247" s="20">
        <f t="shared" si="17"/>
        <v>24.055106174378398</v>
      </c>
      <c r="O247" s="20">
        <f t="shared" si="18"/>
        <v>3.9985433156163448</v>
      </c>
      <c r="P247" s="20">
        <f t="shared" si="19"/>
        <v>1.9938359857010606</v>
      </c>
    </row>
    <row r="248" spans="1:16" x14ac:dyDescent="0.2">
      <c r="A248" s="1">
        <v>1533</v>
      </c>
      <c r="B248" s="3" t="s">
        <v>175</v>
      </c>
      <c r="C248" s="1">
        <v>21.943510362236701</v>
      </c>
      <c r="D248" s="23">
        <f>VLOOKUP(A248,CentroidFlowpath!$C$2:$D$290,2,FALSE)</f>
        <v>32572.200484433699</v>
      </c>
      <c r="E248" s="23">
        <f>VLOOKUP($A248,Longest_FlowPath!$B$2:$T$290,9,FALSE)</f>
        <v>59731.264299114802</v>
      </c>
      <c r="F248" s="20">
        <f t="shared" si="15"/>
        <v>0.54531242334538044</v>
      </c>
      <c r="G248" s="26">
        <f>VLOOKUP($A248,Longest_FlowPath!$B$2:$T$290,2,FALSE)</f>
        <v>3.0345642960500001E-3</v>
      </c>
      <c r="H248" s="20">
        <f>VLOOKUP($A248,Longest_FlowPath!$B$2:$T$290,3,FALSE)</f>
        <v>811.35272199999895</v>
      </c>
      <c r="I248" s="20">
        <f>VLOOKUP($A248,Longest_FlowPath!$B$2:$T$290,3,FALSE)</f>
        <v>811.35272199999895</v>
      </c>
      <c r="J248" s="26">
        <f>VLOOKUP($A248,Longest_FlowPath!$B$2:$T$290,5,FALSE)</f>
        <v>2.4100320944009999E-3</v>
      </c>
      <c r="K248" s="20">
        <f>VLOOKUP($A248,Longest_FlowPath!$B$2:$T$290,6,FALSE)</f>
        <v>640.264771</v>
      </c>
      <c r="L248" s="20">
        <f>VLOOKUP($A248,Longest_FlowPath!$B$2:$T$290,7,FALSE)</f>
        <v>748.23046899999895</v>
      </c>
      <c r="M248" s="20">
        <f t="shared" si="16"/>
        <v>16.022499483143999</v>
      </c>
      <c r="N248" s="20">
        <f t="shared" si="17"/>
        <v>12.724969458437279</v>
      </c>
      <c r="O248" s="20">
        <f t="shared" si="18"/>
        <v>11.312739450589925</v>
      </c>
      <c r="P248" s="20">
        <f t="shared" si="19"/>
        <v>6.1689773644760795</v>
      </c>
    </row>
    <row r="249" spans="1:16" x14ac:dyDescent="0.2">
      <c r="A249" s="1">
        <v>1539</v>
      </c>
      <c r="B249" s="3" t="s">
        <v>229</v>
      </c>
      <c r="C249" s="1">
        <v>6.09190601304282</v>
      </c>
      <c r="D249" s="23">
        <f>VLOOKUP(A249,CentroidFlowpath!$C$2:$D$290,2,FALSE)</f>
        <v>10785.7546700602</v>
      </c>
      <c r="E249" s="23">
        <f>VLOOKUP($A249,Longest_FlowPath!$B$2:$T$290,9,FALSE)</f>
        <v>28286.855732162101</v>
      </c>
      <c r="F249" s="20">
        <f t="shared" si="15"/>
        <v>0.38129917203193486</v>
      </c>
      <c r="G249" s="26">
        <f>VLOOKUP($A249,Longest_FlowPath!$B$2:$T$290,2,FALSE)</f>
        <v>4.7312283580469997E-3</v>
      </c>
      <c r="H249" s="20">
        <f>VLOOKUP($A249,Longest_FlowPath!$B$2:$T$290,3,FALSE)</f>
        <v>531.817139</v>
      </c>
      <c r="I249" s="20">
        <f>VLOOKUP($A249,Longest_FlowPath!$B$2:$T$290,3,FALSE)</f>
        <v>531.817139</v>
      </c>
      <c r="J249" s="26">
        <f>VLOOKUP($A249,Longest_FlowPath!$B$2:$T$290,5,FALSE)</f>
        <v>5.123627644313E-3</v>
      </c>
      <c r="K249" s="20">
        <f>VLOOKUP($A249,Longest_FlowPath!$B$2:$T$290,6,FALSE)</f>
        <v>397.98556500000001</v>
      </c>
      <c r="L249" s="20">
        <f>VLOOKUP($A249,Longest_FlowPath!$B$2:$T$290,7,FALSE)</f>
        <v>506.68405200000001</v>
      </c>
      <c r="M249" s="20">
        <f t="shared" si="16"/>
        <v>24.980885730488158</v>
      </c>
      <c r="N249" s="20">
        <f t="shared" si="17"/>
        <v>27.052753961972641</v>
      </c>
      <c r="O249" s="20">
        <f t="shared" si="18"/>
        <v>5.3573590401822164</v>
      </c>
      <c r="P249" s="20">
        <f t="shared" si="19"/>
        <v>2.0427565662992802</v>
      </c>
    </row>
    <row r="250" spans="1:16" x14ac:dyDescent="0.2">
      <c r="A250" s="1">
        <v>1541</v>
      </c>
      <c r="B250" s="3" t="s">
        <v>227</v>
      </c>
      <c r="C250" s="1">
        <v>1.4028306587641399</v>
      </c>
      <c r="D250" s="23">
        <f>VLOOKUP(A250,CentroidFlowpath!$C$2:$D$290,2,FALSE)</f>
        <v>13143.6748398124</v>
      </c>
      <c r="E250" s="23">
        <f>VLOOKUP($A250,Longest_FlowPath!$B$2:$T$290,9,FALSE)</f>
        <v>19112.9279308435</v>
      </c>
      <c r="F250" s="20">
        <f t="shared" si="15"/>
        <v>0.68768505209512076</v>
      </c>
      <c r="G250" s="26">
        <f>VLOOKUP($A250,Longest_FlowPath!$B$2:$T$290,2,FALSE)</f>
        <v>3.7498952677120002E-3</v>
      </c>
      <c r="H250" s="20">
        <f>VLOOKUP($A250,Longest_FlowPath!$B$2:$T$290,3,FALSE)</f>
        <v>473.115295</v>
      </c>
      <c r="I250" s="20">
        <f>VLOOKUP($A250,Longest_FlowPath!$B$2:$T$290,3,FALSE)</f>
        <v>473.115295</v>
      </c>
      <c r="J250" s="26">
        <f>VLOOKUP($A250,Longest_FlowPath!$B$2:$T$290,5,FALSE)</f>
        <v>3.0500406257790002E-3</v>
      </c>
      <c r="K250" s="20">
        <f>VLOOKUP($A250,Longest_FlowPath!$B$2:$T$290,6,FALSE)</f>
        <v>398.90966800000001</v>
      </c>
      <c r="L250" s="20">
        <f>VLOOKUP($A250,Longest_FlowPath!$B$2:$T$290,7,FALSE)</f>
        <v>442.63107300000001</v>
      </c>
      <c r="M250" s="20">
        <f t="shared" si="16"/>
        <v>19.799447013519362</v>
      </c>
      <c r="N250" s="20">
        <f t="shared" si="17"/>
        <v>16.10421450411312</v>
      </c>
      <c r="O250" s="20">
        <f t="shared" si="18"/>
        <v>3.6198727141749054</v>
      </c>
      <c r="P250" s="20">
        <f t="shared" si="19"/>
        <v>2.4893323560250757</v>
      </c>
    </row>
    <row r="251" spans="1:16" x14ac:dyDescent="0.2">
      <c r="A251" s="1">
        <v>1543</v>
      </c>
      <c r="B251" s="3" t="s">
        <v>225</v>
      </c>
      <c r="C251" s="1">
        <v>12.6762101139048</v>
      </c>
      <c r="D251" s="23">
        <f>VLOOKUP(A251,CentroidFlowpath!$C$2:$D$290,2,FALSE)</f>
        <v>27351.569290644598</v>
      </c>
      <c r="E251" s="23">
        <f>VLOOKUP($A251,Longest_FlowPath!$B$2:$T$290,9,FALSE)</f>
        <v>50518.865979300499</v>
      </c>
      <c r="F251" s="20">
        <f t="shared" si="15"/>
        <v>0.54141297039113223</v>
      </c>
      <c r="G251" s="26">
        <f>VLOOKUP($A251,Longest_FlowPath!$B$2:$T$290,2,FALSE)</f>
        <v>4.4839816098169996E-3</v>
      </c>
      <c r="H251" s="20">
        <f>VLOOKUP($A251,Longest_FlowPath!$B$2:$T$290,3,FALSE)</f>
        <v>646.85357699999895</v>
      </c>
      <c r="I251" s="20">
        <f>VLOOKUP($A251,Longest_FlowPath!$B$2:$T$290,3,FALSE)</f>
        <v>646.85357699999895</v>
      </c>
      <c r="J251" s="26">
        <f>VLOOKUP($A251,Longest_FlowPath!$B$2:$T$290,5,FALSE)</f>
        <v>4.4075927085250001E-3</v>
      </c>
      <c r="K251" s="20">
        <f>VLOOKUP($A251,Longest_FlowPath!$B$2:$T$290,6,FALSE)</f>
        <v>439.95410199999901</v>
      </c>
      <c r="L251" s="20">
        <f>VLOOKUP($A251,Longest_FlowPath!$B$2:$T$290,7,FALSE)</f>
        <v>606.95404099999905</v>
      </c>
      <c r="M251" s="20">
        <f t="shared" si="16"/>
        <v>23.675422899833759</v>
      </c>
      <c r="N251" s="20">
        <f t="shared" si="17"/>
        <v>23.272089501012001</v>
      </c>
      <c r="O251" s="20">
        <f t="shared" si="18"/>
        <v>9.5679670415341853</v>
      </c>
      <c r="P251" s="20">
        <f t="shared" si="19"/>
        <v>5.180221456561477</v>
      </c>
    </row>
    <row r="252" spans="1:16" x14ac:dyDescent="0.2">
      <c r="A252" s="1">
        <v>1551</v>
      </c>
      <c r="B252" s="3" t="s">
        <v>233</v>
      </c>
      <c r="C252" s="1">
        <v>28.854805692375901</v>
      </c>
      <c r="D252" s="23">
        <f>VLOOKUP(A252,CentroidFlowpath!$C$2:$D$290,2,FALSE)</f>
        <v>21142.584434482302</v>
      </c>
      <c r="E252" s="23">
        <f>VLOOKUP($A252,Longest_FlowPath!$B$2:$T$290,9,FALSE)</f>
        <v>56363.822493293999</v>
      </c>
      <c r="F252" s="20">
        <f t="shared" si="15"/>
        <v>0.37510913027585707</v>
      </c>
      <c r="G252" s="26">
        <f>VLOOKUP($A252,Longest_FlowPath!$B$2:$T$290,2,FALSE)</f>
        <v>4.5418403450270001E-3</v>
      </c>
      <c r="H252" s="20">
        <f>VLOOKUP($A252,Longest_FlowPath!$B$2:$T$290,3,FALSE)</f>
        <v>636.24487299999896</v>
      </c>
      <c r="I252" s="20">
        <f>VLOOKUP($A252,Longest_FlowPath!$B$2:$T$290,3,FALSE)</f>
        <v>636.24487299999896</v>
      </c>
      <c r="J252" s="26">
        <f>VLOOKUP($A252,Longest_FlowPath!$B$2:$T$290,5,FALSE)</f>
        <v>3.9748951382180004E-3</v>
      </c>
      <c r="K252" s="20">
        <f>VLOOKUP($A252,Longest_FlowPath!$B$2:$T$290,6,FALSE)</f>
        <v>371.32672100000002</v>
      </c>
      <c r="L252" s="20">
        <f>VLOOKUP($A252,Longest_FlowPath!$B$2:$T$290,7,FALSE)</f>
        <v>539.35693400000002</v>
      </c>
      <c r="M252" s="20">
        <f t="shared" si="16"/>
        <v>23.98091702174256</v>
      </c>
      <c r="N252" s="20">
        <f t="shared" si="17"/>
        <v>20.987446329791041</v>
      </c>
      <c r="O252" s="20">
        <f t="shared" si="18"/>
        <v>10.674966381305682</v>
      </c>
      <c r="P252" s="20">
        <f t="shared" si="19"/>
        <v>4.0042773550155877</v>
      </c>
    </row>
    <row r="253" spans="1:16" x14ac:dyDescent="0.2">
      <c r="A253" s="1">
        <v>1553</v>
      </c>
      <c r="B253" s="3" t="s">
        <v>40</v>
      </c>
      <c r="C253" s="1">
        <v>43.4929632873299</v>
      </c>
      <c r="D253" s="23">
        <f>VLOOKUP(A253,CentroidFlowpath!$C$2:$D$290,2,FALSE)</f>
        <v>37351.368962571498</v>
      </c>
      <c r="E253" s="23">
        <f>VLOOKUP($A253,Longest_FlowPath!$B$2:$T$290,9,FALSE)</f>
        <v>79636.537423860398</v>
      </c>
      <c r="F253" s="20">
        <f t="shared" si="15"/>
        <v>0.46902301595273055</v>
      </c>
      <c r="G253" s="26">
        <f>VLOOKUP($A253,Longest_FlowPath!$B$2:$T$290,2,FALSE)</f>
        <v>4.5661482124039997E-3</v>
      </c>
      <c r="H253" s="20">
        <f>VLOOKUP($A253,Longest_FlowPath!$B$2:$T$290,3,FALSE)</f>
        <v>755.739014</v>
      </c>
      <c r="I253" s="20">
        <f>VLOOKUP($A253,Longest_FlowPath!$B$2:$T$290,3,FALSE)</f>
        <v>755.739014</v>
      </c>
      <c r="J253" s="26">
        <f>VLOOKUP($A253,Longest_FlowPath!$B$2:$T$290,5,FALSE)</f>
        <v>3.6114553776059998E-3</v>
      </c>
      <c r="K253" s="20">
        <f>VLOOKUP($A253,Longest_FlowPath!$B$2:$T$290,6,FALSE)</f>
        <v>409.17495700000001</v>
      </c>
      <c r="L253" s="20">
        <f>VLOOKUP($A253,Longest_FlowPath!$B$2:$T$290,7,FALSE)</f>
        <v>624.87780799999905</v>
      </c>
      <c r="M253" s="20">
        <f t="shared" si="16"/>
        <v>24.109262561493118</v>
      </c>
      <c r="N253" s="20">
        <f t="shared" si="17"/>
        <v>19.068484393759679</v>
      </c>
      <c r="O253" s="20">
        <f t="shared" si="18"/>
        <v>15.082677542397803</v>
      </c>
      <c r="P253" s="20">
        <f t="shared" si="19"/>
        <v>7.0741229095779348</v>
      </c>
    </row>
    <row r="254" spans="1:16" x14ac:dyDescent="0.2">
      <c r="A254" s="1">
        <v>1557</v>
      </c>
      <c r="B254" s="3" t="s">
        <v>260</v>
      </c>
      <c r="C254" s="1">
        <v>59.609705039381303</v>
      </c>
      <c r="D254" s="23">
        <f>VLOOKUP(A254,CentroidFlowpath!$C$2:$D$290,2,FALSE)</f>
        <v>76799.055425691302</v>
      </c>
      <c r="E254" s="23">
        <f>VLOOKUP($A254,Longest_FlowPath!$B$2:$T$290,9,FALSE)</f>
        <v>153760.91705868</v>
      </c>
      <c r="F254" s="20">
        <f t="shared" si="15"/>
        <v>0.49947058651050036</v>
      </c>
      <c r="G254" s="26">
        <f>VLOOKUP($A254,Longest_FlowPath!$B$2:$T$290,2,FALSE)</f>
        <v>1.482665142489E-3</v>
      </c>
      <c r="H254" s="20">
        <f>VLOOKUP($A254,Longest_FlowPath!$B$2:$T$290,3,FALSE)</f>
        <v>543.91735800000004</v>
      </c>
      <c r="I254" s="20">
        <f>VLOOKUP($A254,Longest_FlowPath!$B$2:$T$290,3,FALSE)</f>
        <v>543.91735800000004</v>
      </c>
      <c r="J254" s="26">
        <f>VLOOKUP($A254,Longest_FlowPath!$B$2:$T$290,5,FALSE)</f>
        <v>1.0433329379279999E-3</v>
      </c>
      <c r="K254" s="20">
        <f>VLOOKUP($A254,Longest_FlowPath!$B$2:$T$290,6,FALSE)</f>
        <v>339.82284499999901</v>
      </c>
      <c r="L254" s="20">
        <f>VLOOKUP($A254,Longest_FlowPath!$B$2:$T$290,7,FALSE)</f>
        <v>460.140717</v>
      </c>
      <c r="M254" s="20">
        <f t="shared" si="16"/>
        <v>7.8284719523419195</v>
      </c>
      <c r="N254" s="20">
        <f t="shared" si="17"/>
        <v>5.5087979122598396</v>
      </c>
      <c r="O254" s="20">
        <f t="shared" si="18"/>
        <v>29.121385806568181</v>
      </c>
      <c r="P254" s="20">
        <f t="shared" si="19"/>
        <v>14.545275648805172</v>
      </c>
    </row>
    <row r="255" spans="1:16" x14ac:dyDescent="0.2">
      <c r="A255" s="1">
        <v>1559</v>
      </c>
      <c r="B255" s="3" t="s">
        <v>235</v>
      </c>
      <c r="C255" s="1">
        <v>38.874776592836398</v>
      </c>
      <c r="D255" s="23">
        <f>VLOOKUP(A255,CentroidFlowpath!$C$2:$D$290,2,FALSE)</f>
        <v>84102.346644770194</v>
      </c>
      <c r="E255" s="23">
        <f>VLOOKUP($A255,Longest_FlowPath!$B$2:$T$290,9,FALSE)</f>
        <v>142673.74174289801</v>
      </c>
      <c r="F255" s="20">
        <f t="shared" si="15"/>
        <v>0.58947319680116694</v>
      </c>
      <c r="G255" s="26">
        <f>VLOOKUP($A255,Longest_FlowPath!$B$2:$T$290,2,FALSE)</f>
        <v>1.5613198005380001E-3</v>
      </c>
      <c r="H255" s="20">
        <f>VLOOKUP($A255,Longest_FlowPath!$B$2:$T$290,3,FALSE)</f>
        <v>572.60632299999895</v>
      </c>
      <c r="I255" s="20">
        <f>VLOOKUP($A255,Longest_FlowPath!$B$2:$T$290,3,FALSE)</f>
        <v>572.60632299999895</v>
      </c>
      <c r="J255" s="26">
        <f>VLOOKUP($A255,Longest_FlowPath!$B$2:$T$290,5,FALSE)</f>
        <v>1.0879715783979999E-3</v>
      </c>
      <c r="K255" s="20">
        <f>VLOOKUP($A255,Longest_FlowPath!$B$2:$T$290,6,FALSE)</f>
        <v>359.89581299999901</v>
      </c>
      <c r="L255" s="20">
        <f>VLOOKUP($A255,Longest_FlowPath!$B$2:$T$290,7,FALSE)</f>
        <v>476.31454500000001</v>
      </c>
      <c r="M255" s="20">
        <f t="shared" si="16"/>
        <v>8.2437685468406396</v>
      </c>
      <c r="N255" s="20">
        <f t="shared" si="17"/>
        <v>5.7444899339414395</v>
      </c>
      <c r="O255" s="20">
        <f t="shared" si="18"/>
        <v>27.021541996760988</v>
      </c>
      <c r="P255" s="20">
        <f t="shared" si="19"/>
        <v>15.928474743327689</v>
      </c>
    </row>
    <row r="256" spans="1:16" x14ac:dyDescent="0.2">
      <c r="A256" s="1">
        <v>1561</v>
      </c>
      <c r="B256" s="3" t="s">
        <v>236</v>
      </c>
      <c r="C256" s="1">
        <v>27.911013736243302</v>
      </c>
      <c r="D256" s="23">
        <f>VLOOKUP(A256,CentroidFlowpath!$C$2:$D$290,2,FALSE)</f>
        <v>38057.410335899498</v>
      </c>
      <c r="E256" s="23">
        <f>VLOOKUP($A256,Longest_FlowPath!$B$2:$T$290,9,FALSE)</f>
        <v>83007.479693530506</v>
      </c>
      <c r="F256" s="20">
        <f t="shared" si="15"/>
        <v>0.45848169919638754</v>
      </c>
      <c r="G256" s="26">
        <f>VLOOKUP($A256,Longest_FlowPath!$B$2:$T$290,2,FALSE)</f>
        <v>2.7548603070989999E-3</v>
      </c>
      <c r="H256" s="20">
        <f>VLOOKUP($A256,Longest_FlowPath!$B$2:$T$290,3,FALSE)</f>
        <v>580.50866699999904</v>
      </c>
      <c r="I256" s="20">
        <f>VLOOKUP($A256,Longest_FlowPath!$B$2:$T$290,3,FALSE)</f>
        <v>580.50866699999904</v>
      </c>
      <c r="J256" s="26">
        <f>VLOOKUP($A256,Longest_FlowPath!$B$2:$T$290,5,FALSE)</f>
        <v>2.1416267303819999E-3</v>
      </c>
      <c r="K256" s="20">
        <f>VLOOKUP($A256,Longest_FlowPath!$B$2:$T$290,6,FALSE)</f>
        <v>356.02535999999901</v>
      </c>
      <c r="L256" s="20">
        <f>VLOOKUP($A256,Longest_FlowPath!$B$2:$T$290,7,FALSE)</f>
        <v>489.35363799999902</v>
      </c>
      <c r="M256" s="20">
        <f t="shared" si="16"/>
        <v>14.545662421482719</v>
      </c>
      <c r="N256" s="20">
        <f t="shared" si="17"/>
        <v>11.307789136416959</v>
      </c>
      <c r="O256" s="20">
        <f t="shared" si="18"/>
        <v>15.721113578320171</v>
      </c>
      <c r="P256" s="20">
        <f t="shared" si="19"/>
        <v>7.2078428666476322</v>
      </c>
    </row>
    <row r="257" spans="1:16" x14ac:dyDescent="0.2">
      <c r="A257" s="1">
        <v>1563</v>
      </c>
      <c r="B257" s="3" t="s">
        <v>234</v>
      </c>
      <c r="C257" s="1">
        <v>74.205121018822496</v>
      </c>
      <c r="D257" s="23">
        <f>VLOOKUP(A257,CentroidFlowpath!$C$2:$D$290,2,FALSE)</f>
        <v>78336.625489994694</v>
      </c>
      <c r="E257" s="23">
        <f>VLOOKUP($A257,Longest_FlowPath!$B$2:$T$290,9,FALSE)</f>
        <v>139037.903766651</v>
      </c>
      <c r="F257" s="20">
        <f t="shared" si="15"/>
        <v>0.56341920704923754</v>
      </c>
      <c r="G257" s="26">
        <f>VLOOKUP($A257,Longest_FlowPath!$B$2:$T$290,2,FALSE)</f>
        <v>3.409822732912E-3</v>
      </c>
      <c r="H257" s="20">
        <f>VLOOKUP($A257,Longest_FlowPath!$B$2:$T$290,3,FALSE)</f>
        <v>850.37243699999897</v>
      </c>
      <c r="I257" s="20">
        <f>VLOOKUP($A257,Longest_FlowPath!$B$2:$T$290,3,FALSE)</f>
        <v>850.37243699999897</v>
      </c>
      <c r="J257" s="26">
        <f>VLOOKUP($A257,Longest_FlowPath!$B$2:$T$290,5,FALSE)</f>
        <v>2.3204361635189999E-3</v>
      </c>
      <c r="K257" s="20">
        <f>VLOOKUP($A257,Longest_FlowPath!$B$2:$T$290,6,FALSE)</f>
        <v>398.66650399999901</v>
      </c>
      <c r="L257" s="20">
        <f>VLOOKUP($A257,Longest_FlowPath!$B$2:$T$290,7,FALSE)</f>
        <v>640.63793899999905</v>
      </c>
      <c r="M257" s="20">
        <f t="shared" si="16"/>
        <v>18.003864029775361</v>
      </c>
      <c r="N257" s="20">
        <f t="shared" si="17"/>
        <v>12.251902943380319</v>
      </c>
      <c r="O257" s="20">
        <f t="shared" si="18"/>
        <v>26.332936319441476</v>
      </c>
      <c r="P257" s="20">
        <f t="shared" si="19"/>
        <v>14.836482100377783</v>
      </c>
    </row>
    <row r="258" spans="1:16" x14ac:dyDescent="0.2">
      <c r="A258" s="1">
        <v>1568</v>
      </c>
      <c r="B258" s="3" t="s">
        <v>245</v>
      </c>
      <c r="C258" s="1">
        <v>22.2288024298194</v>
      </c>
      <c r="D258" s="23">
        <f>VLOOKUP(A258,CentroidFlowpath!$C$2:$D$290,2,FALSE)</f>
        <v>24834.195026128698</v>
      </c>
      <c r="E258" s="23">
        <f>VLOOKUP($A258,Longest_FlowPath!$B$2:$T$290,9,FALSE)</f>
        <v>60290.939972525601</v>
      </c>
      <c r="F258" s="20">
        <f t="shared" si="15"/>
        <v>0.41190591882371658</v>
      </c>
      <c r="G258" s="26">
        <f>VLOOKUP($A258,Longest_FlowPath!$B$2:$T$290,2,FALSE)</f>
        <v>3.3474553240000001E-3</v>
      </c>
      <c r="H258" s="20">
        <f>VLOOKUP($A258,Longest_FlowPath!$B$2:$T$290,3,FALSE)</f>
        <v>721.986267</v>
      </c>
      <c r="I258" s="20">
        <f>VLOOKUP($A258,Longest_FlowPath!$B$2:$T$290,3,FALSE)</f>
        <v>721.986267</v>
      </c>
      <c r="J258" s="26">
        <f>VLOOKUP($A258,Longest_FlowPath!$B$2:$T$290,5,FALSE)</f>
        <v>3.4744204258349998E-3</v>
      </c>
      <c r="K258" s="20">
        <f>VLOOKUP($A258,Longest_FlowPath!$B$2:$T$290,6,FALSE)</f>
        <v>520.57763699999896</v>
      </c>
      <c r="L258" s="20">
        <f>VLOOKUP($A258,Longest_FlowPath!$B$2:$T$290,7,FALSE)</f>
        <v>677.68469200000004</v>
      </c>
      <c r="M258" s="20">
        <f t="shared" si="16"/>
        <v>17.674564110719999</v>
      </c>
      <c r="N258" s="20">
        <f t="shared" si="17"/>
        <v>18.344939848408799</v>
      </c>
      <c r="O258" s="20">
        <f t="shared" si="18"/>
        <v>11.418738631160151</v>
      </c>
      <c r="P258" s="20">
        <f t="shared" si="19"/>
        <v>4.7034460276758896</v>
      </c>
    </row>
    <row r="259" spans="1:16" x14ac:dyDescent="0.2">
      <c r="A259" s="1">
        <v>1582</v>
      </c>
      <c r="B259" s="3" t="s">
        <v>247</v>
      </c>
      <c r="C259" s="1">
        <v>24.673765667585599</v>
      </c>
      <c r="D259" s="23">
        <f>VLOOKUP(A259,CentroidFlowpath!$C$2:$D$290,2,FALSE)</f>
        <v>41220.828754788803</v>
      </c>
      <c r="E259" s="23">
        <f>VLOOKUP($A259,Longest_FlowPath!$B$2:$T$290,9,FALSE)</f>
        <v>75419.942477598699</v>
      </c>
      <c r="F259" s="20">
        <f t="shared" ref="F259:F290" si="20">D259/E259</f>
        <v>0.54655078485418163</v>
      </c>
      <c r="G259" s="26">
        <f>VLOOKUP($A259,Longest_FlowPath!$B$2:$T$290,2,FALSE)</f>
        <v>2.5464033078129999E-3</v>
      </c>
      <c r="H259" s="20">
        <f>VLOOKUP($A259,Longest_FlowPath!$B$2:$T$290,3,FALSE)</f>
        <v>672.00677499999904</v>
      </c>
      <c r="I259" s="20">
        <f>VLOOKUP($A259,Longest_FlowPath!$B$2:$T$290,3,FALSE)</f>
        <v>672.00677499999904</v>
      </c>
      <c r="J259" s="26">
        <f>VLOOKUP($A259,Longest_FlowPath!$B$2:$T$290,5,FALSE)</f>
        <v>1.741846391698E-3</v>
      </c>
      <c r="K259" s="20">
        <f>VLOOKUP($A259,Longest_FlowPath!$B$2:$T$290,6,FALSE)</f>
        <v>480.10412600000001</v>
      </c>
      <c r="L259" s="20">
        <f>VLOOKUP($A259,Longest_FlowPath!$B$2:$T$290,7,FALSE)</f>
        <v>578.63159199999905</v>
      </c>
      <c r="M259" s="20">
        <f t="shared" ref="M259:M290" si="21">G259*5280</f>
        <v>13.445009465252639</v>
      </c>
      <c r="N259" s="20">
        <f t="shared" ref="N259:N290" si="22">J259*5280</f>
        <v>9.1969489481654403</v>
      </c>
      <c r="O259" s="20">
        <f t="shared" ref="O259:O290" si="23">E259/5280</f>
        <v>14.284080014696723</v>
      </c>
      <c r="P259" s="20">
        <f t="shared" ref="P259:P290" si="24">D259/5280</f>
        <v>7.8069751429524246</v>
      </c>
    </row>
    <row r="260" spans="1:16" x14ac:dyDescent="0.2">
      <c r="A260" s="1">
        <v>1583</v>
      </c>
      <c r="B260" s="3" t="s">
        <v>246</v>
      </c>
      <c r="C260" s="1">
        <v>77.485805718154197</v>
      </c>
      <c r="D260" s="23">
        <f>VLOOKUP(A260,CentroidFlowpath!$C$2:$D$290,2,FALSE)</f>
        <v>74502.143646835102</v>
      </c>
      <c r="E260" s="23">
        <f>VLOOKUP($A260,Longest_FlowPath!$B$2:$T$290,9,FALSE)</f>
        <v>141668.606262986</v>
      </c>
      <c r="F260" s="20">
        <f t="shared" si="20"/>
        <v>0.52589028446099995</v>
      </c>
      <c r="G260" s="26">
        <f>VLOOKUP($A260,Longest_FlowPath!$B$2:$T$290,2,FALSE)</f>
        <v>2.338858789822E-3</v>
      </c>
      <c r="H260" s="20">
        <f>VLOOKUP($A260,Longest_FlowPath!$B$2:$T$290,3,FALSE)</f>
        <v>811.56188999999904</v>
      </c>
      <c r="I260" s="20">
        <f>VLOOKUP($A260,Longest_FlowPath!$B$2:$T$290,3,FALSE)</f>
        <v>811.56188999999904</v>
      </c>
      <c r="J260" s="26">
        <f>VLOOKUP($A260,Longest_FlowPath!$B$2:$T$290,5,FALSE)</f>
        <v>1.859139007206E-3</v>
      </c>
      <c r="K260" s="20">
        <f>VLOOKUP($A260,Longest_FlowPath!$B$2:$T$290,6,FALSE)</f>
        <v>496.39584400000001</v>
      </c>
      <c r="L260" s="20">
        <f>VLOOKUP($A260,Longest_FlowPath!$B$2:$T$290,7,FALSE)</f>
        <v>693.93206799999905</v>
      </c>
      <c r="M260" s="20">
        <f t="shared" si="21"/>
        <v>12.34917441026016</v>
      </c>
      <c r="N260" s="20">
        <f t="shared" si="22"/>
        <v>9.81625395804768</v>
      </c>
      <c r="O260" s="20">
        <f t="shared" si="23"/>
        <v>26.831175428595831</v>
      </c>
      <c r="P260" s="20">
        <f t="shared" si="24"/>
        <v>14.110254478567255</v>
      </c>
    </row>
    <row r="261" spans="1:16" x14ac:dyDescent="0.2">
      <c r="A261" s="1">
        <v>1589</v>
      </c>
      <c r="B261" s="3" t="s">
        <v>237</v>
      </c>
      <c r="C261" s="1">
        <v>104.604534658258</v>
      </c>
      <c r="D261" s="23">
        <f>VLOOKUP(A261,CentroidFlowpath!$C$2:$D$290,2,FALSE)</f>
        <v>45588.810918070398</v>
      </c>
      <c r="E261" s="23">
        <f>VLOOKUP($A261,Longest_FlowPath!$B$2:$T$290,9,FALSE)</f>
        <v>104289.50791798699</v>
      </c>
      <c r="F261" s="20">
        <f t="shared" si="20"/>
        <v>0.43713707954132186</v>
      </c>
      <c r="G261" s="26">
        <f>VLOOKUP($A261,Longest_FlowPath!$B$2:$T$290,2,FALSE)</f>
        <v>2.7819784539409999E-3</v>
      </c>
      <c r="H261" s="20">
        <f>VLOOKUP($A261,Longest_FlowPath!$B$2:$T$290,3,FALSE)</f>
        <v>800.60125700000003</v>
      </c>
      <c r="I261" s="20">
        <f>VLOOKUP($A261,Longest_FlowPath!$B$2:$T$290,3,FALSE)</f>
        <v>800.60125700000003</v>
      </c>
      <c r="J261" s="26">
        <f>VLOOKUP($A261,Longest_FlowPath!$B$2:$T$290,5,FALSE)</f>
        <v>2.262726922817E-3</v>
      </c>
      <c r="K261" s="20">
        <f>VLOOKUP($A261,Longest_FlowPath!$B$2:$T$290,6,FALSE)</f>
        <v>515.38647500000002</v>
      </c>
      <c r="L261" s="20">
        <f>VLOOKUP($A261,Longest_FlowPath!$B$2:$T$290,7,FALSE)</f>
        <v>692.37048300000004</v>
      </c>
      <c r="M261" s="20">
        <f t="shared" si="21"/>
        <v>14.688846236808478</v>
      </c>
      <c r="N261" s="20">
        <f t="shared" si="22"/>
        <v>11.94719815247376</v>
      </c>
      <c r="O261" s="20">
        <f t="shared" si="23"/>
        <v>19.751800742042992</v>
      </c>
      <c r="P261" s="20">
        <f t="shared" si="24"/>
        <v>8.6342444920587873</v>
      </c>
    </row>
    <row r="262" spans="1:16" x14ac:dyDescent="0.2">
      <c r="A262" s="1">
        <v>1595</v>
      </c>
      <c r="B262" s="3" t="s">
        <v>255</v>
      </c>
      <c r="C262" s="1">
        <v>9.6300833955825897</v>
      </c>
      <c r="D262" s="23">
        <f>VLOOKUP(A262,CentroidFlowpath!$C$2:$D$290,2,FALSE)</f>
        <v>16611.392669853802</v>
      </c>
      <c r="E262" s="23">
        <f>VLOOKUP($A262,Longest_FlowPath!$B$2:$T$290,9,FALSE)</f>
        <v>39445.676272953402</v>
      </c>
      <c r="F262" s="20">
        <f t="shared" si="20"/>
        <v>0.42112074730085652</v>
      </c>
      <c r="G262" s="26">
        <f>VLOOKUP($A262,Longest_FlowPath!$B$2:$T$290,2,FALSE)</f>
        <v>3.9068483687189999E-3</v>
      </c>
      <c r="H262" s="20">
        <f>VLOOKUP($A262,Longest_FlowPath!$B$2:$T$290,3,FALSE)</f>
        <v>529.22644000000003</v>
      </c>
      <c r="I262" s="20">
        <f>VLOOKUP($A262,Longest_FlowPath!$B$2:$T$290,3,FALSE)</f>
        <v>529.22644000000003</v>
      </c>
      <c r="J262" s="26">
        <f>VLOOKUP($A262,Longest_FlowPath!$B$2:$T$290,5,FALSE)</f>
        <v>3.393782250649E-3</v>
      </c>
      <c r="K262" s="20">
        <f>VLOOKUP($A262,Longest_FlowPath!$B$2:$T$290,6,FALSE)</f>
        <v>379.97671500000001</v>
      </c>
      <c r="L262" s="20">
        <f>VLOOKUP($A262,Longest_FlowPath!$B$2:$T$290,7,FALSE)</f>
        <v>480.37924199999901</v>
      </c>
      <c r="M262" s="20">
        <f t="shared" si="21"/>
        <v>20.62815938683632</v>
      </c>
      <c r="N262" s="20">
        <f t="shared" si="22"/>
        <v>17.91917028342672</v>
      </c>
      <c r="O262" s="20">
        <f t="shared" si="23"/>
        <v>7.4707720213926896</v>
      </c>
      <c r="P262" s="20">
        <f t="shared" si="24"/>
        <v>3.1460970965632198</v>
      </c>
    </row>
    <row r="263" spans="1:16" x14ac:dyDescent="0.2">
      <c r="A263" s="1">
        <v>1599</v>
      </c>
      <c r="B263" s="3" t="s">
        <v>254</v>
      </c>
      <c r="C263" s="1">
        <v>34.343810738509902</v>
      </c>
      <c r="D263" s="23">
        <f>VLOOKUP(A263,CentroidFlowpath!$C$2:$D$290,2,FALSE)</f>
        <v>45702.424060212201</v>
      </c>
      <c r="E263" s="23">
        <f>VLOOKUP($A263,Longest_FlowPath!$B$2:$T$290,9,FALSE)</f>
        <v>89559.501055864399</v>
      </c>
      <c r="F263" s="20">
        <f t="shared" si="20"/>
        <v>0.51030235230659071</v>
      </c>
      <c r="G263" s="26">
        <f>VLOOKUP($A263,Longest_FlowPath!$B$2:$T$290,2,FALSE)</f>
        <v>2.629629444375E-3</v>
      </c>
      <c r="H263" s="20">
        <f>VLOOKUP($A263,Longest_FlowPath!$B$2:$T$290,3,FALSE)</f>
        <v>610.62646500000005</v>
      </c>
      <c r="I263" s="20">
        <f>VLOOKUP($A263,Longest_FlowPath!$B$2:$T$290,3,FALSE)</f>
        <v>610.62646500000005</v>
      </c>
      <c r="J263" s="26">
        <f>VLOOKUP($A263,Longest_FlowPath!$B$2:$T$290,5,FALSE)</f>
        <v>1.9320619620850001E-3</v>
      </c>
      <c r="K263" s="20">
        <f>VLOOKUP($A263,Longest_FlowPath!$B$2:$T$290,6,FALSE)</f>
        <v>389.85638399999903</v>
      </c>
      <c r="L263" s="20">
        <f>VLOOKUP($A263,Longest_FlowPath!$B$2:$T$290,7,FALSE)</f>
        <v>519.63226299999906</v>
      </c>
      <c r="M263" s="20">
        <f t="shared" si="21"/>
        <v>13.8844434663</v>
      </c>
      <c r="N263" s="20">
        <f t="shared" si="22"/>
        <v>10.2012871598088</v>
      </c>
      <c r="O263" s="20">
        <f t="shared" si="23"/>
        <v>16.962026715125834</v>
      </c>
      <c r="P263" s="20">
        <f t="shared" si="24"/>
        <v>8.6557621326159477</v>
      </c>
    </row>
    <row r="264" spans="1:16" x14ac:dyDescent="0.2">
      <c r="A264" s="1">
        <v>1606</v>
      </c>
      <c r="B264" s="3" t="s">
        <v>257</v>
      </c>
      <c r="C264" s="1">
        <v>23.000585133001699</v>
      </c>
      <c r="D264" s="23">
        <f>VLOOKUP(A264,CentroidFlowpath!$C$2:$D$290,2,FALSE)</f>
        <v>24554.292969769602</v>
      </c>
      <c r="E264" s="23">
        <f>VLOOKUP($A264,Longest_FlowPath!$B$2:$T$290,9,FALSE)</f>
        <v>69728.768621940006</v>
      </c>
      <c r="F264" s="20">
        <f t="shared" si="20"/>
        <v>0.35214006291864514</v>
      </c>
      <c r="G264" s="26">
        <f>VLOOKUP($A264,Longest_FlowPath!$B$2:$T$290,2,FALSE)</f>
        <v>2.8227595136119999E-3</v>
      </c>
      <c r="H264" s="20">
        <f>VLOOKUP($A264,Longest_FlowPath!$B$2:$T$290,3,FALSE)</f>
        <v>556.85949700000003</v>
      </c>
      <c r="I264" s="20">
        <f>VLOOKUP($A264,Longest_FlowPath!$B$2:$T$290,3,FALSE)</f>
        <v>556.85949700000003</v>
      </c>
      <c r="J264" s="26">
        <f>VLOOKUP($A264,Longest_FlowPath!$B$2:$T$290,5,FALSE)</f>
        <v>2.2936885185389998E-3</v>
      </c>
      <c r="K264" s="20">
        <f>VLOOKUP($A264,Longest_FlowPath!$B$2:$T$290,6,FALSE)</f>
        <v>369.970642</v>
      </c>
      <c r="L264" s="20">
        <f>VLOOKUP($A264,Longest_FlowPath!$B$2:$T$290,7,FALSE)</f>
        <v>489.92269900000002</v>
      </c>
      <c r="M264" s="20">
        <f t="shared" si="21"/>
        <v>14.90417023187136</v>
      </c>
      <c r="N264" s="20">
        <f t="shared" si="22"/>
        <v>12.110675377885919</v>
      </c>
      <c r="O264" s="20">
        <f t="shared" si="23"/>
        <v>13.206206178397728</v>
      </c>
      <c r="P264" s="20">
        <f t="shared" si="24"/>
        <v>4.6504342745775764</v>
      </c>
    </row>
    <row r="265" spans="1:16" x14ac:dyDescent="0.2">
      <c r="A265" s="1">
        <v>1610</v>
      </c>
      <c r="B265" s="3" t="s">
        <v>256</v>
      </c>
      <c r="C265" s="1">
        <v>29.545622497235101</v>
      </c>
      <c r="D265" s="23">
        <f>VLOOKUP(A265,CentroidFlowpath!$C$2:$D$290,2,FALSE)</f>
        <v>41636.113419615103</v>
      </c>
      <c r="E265" s="23">
        <f>VLOOKUP($A265,Longest_FlowPath!$B$2:$T$290,9,FALSE)</f>
        <v>88670.775645529997</v>
      </c>
      <c r="F265" s="20">
        <f t="shared" si="20"/>
        <v>0.46955846632107395</v>
      </c>
      <c r="G265" s="26">
        <f>VLOOKUP($A265,Longest_FlowPath!$B$2:$T$290,2,FALSE)</f>
        <v>2.683399871804E-3</v>
      </c>
      <c r="H265" s="20">
        <f>VLOOKUP($A265,Longest_FlowPath!$B$2:$T$290,3,FALSE)</f>
        <v>601.40124500000002</v>
      </c>
      <c r="I265" s="20">
        <f>VLOOKUP($A265,Longest_FlowPath!$B$2:$T$290,3,FALSE)</f>
        <v>601.40124500000002</v>
      </c>
      <c r="J265" s="26">
        <f>VLOOKUP($A265,Longest_FlowPath!$B$2:$T$290,5,FALSE)</f>
        <v>2.1083112893999999E-3</v>
      </c>
      <c r="K265" s="20">
        <f>VLOOKUP($A265,Longest_FlowPath!$B$2:$T$290,6,FALSE)</f>
        <v>379.938019</v>
      </c>
      <c r="L265" s="20">
        <f>VLOOKUP($A265,Longest_FlowPath!$B$2:$T$290,7,FALSE)</f>
        <v>520.14721699999905</v>
      </c>
      <c r="M265" s="20">
        <f t="shared" si="21"/>
        <v>14.168351323125121</v>
      </c>
      <c r="N265" s="20">
        <f t="shared" si="22"/>
        <v>11.131883608032</v>
      </c>
      <c r="O265" s="20">
        <f t="shared" si="23"/>
        <v>16.793707508623104</v>
      </c>
      <c r="P265" s="20">
        <f t="shared" si="24"/>
        <v>7.8856275415937693</v>
      </c>
    </row>
    <row r="266" spans="1:16" x14ac:dyDescent="0.2">
      <c r="A266" s="1">
        <v>1617</v>
      </c>
      <c r="B266" s="3" t="s">
        <v>259</v>
      </c>
      <c r="C266" s="1">
        <v>19.1375015492928</v>
      </c>
      <c r="D266" s="23">
        <f>VLOOKUP(A266,CentroidFlowpath!$C$2:$D$290,2,FALSE)</f>
        <v>27344.170635628099</v>
      </c>
      <c r="E266" s="23">
        <f>VLOOKUP($A266,Longest_FlowPath!$B$2:$T$290,9,FALSE)</f>
        <v>52422.118167831897</v>
      </c>
      <c r="F266" s="20">
        <f t="shared" si="20"/>
        <v>0.52161514244968965</v>
      </c>
      <c r="G266" s="26">
        <f>VLOOKUP($A266,Longest_FlowPath!$B$2:$T$290,2,FALSE)</f>
        <v>2.5458310282830002E-3</v>
      </c>
      <c r="H266" s="20">
        <f>VLOOKUP($A266,Longest_FlowPath!$B$2:$T$290,3,FALSE)</f>
        <v>485.27493299999901</v>
      </c>
      <c r="I266" s="20">
        <f>VLOOKUP($A266,Longest_FlowPath!$B$2:$T$290,3,FALSE)</f>
        <v>485.27493299999901</v>
      </c>
      <c r="J266" s="26">
        <f>VLOOKUP($A266,Longest_FlowPath!$B$2:$T$290,5,FALSE)</f>
        <v>2.0351324414589998E-3</v>
      </c>
      <c r="K266" s="20">
        <f>VLOOKUP($A266,Longest_FlowPath!$B$2:$T$290,6,FALSE)</f>
        <v>349.98098800000002</v>
      </c>
      <c r="L266" s="20">
        <f>VLOOKUP($A266,Longest_FlowPath!$B$2:$T$290,7,FALSE)</f>
        <v>429.995453</v>
      </c>
      <c r="M266" s="20">
        <f t="shared" si="21"/>
        <v>13.441987829334241</v>
      </c>
      <c r="N266" s="20">
        <f t="shared" si="22"/>
        <v>10.745499290903519</v>
      </c>
      <c r="O266" s="20">
        <f t="shared" si="23"/>
        <v>9.9284314711802839</v>
      </c>
      <c r="P266" s="20">
        <f t="shared" si="24"/>
        <v>5.1788201961416851</v>
      </c>
    </row>
    <row r="267" spans="1:16" x14ac:dyDescent="0.2">
      <c r="A267" s="1">
        <v>1621</v>
      </c>
      <c r="B267" s="3" t="s">
        <v>258</v>
      </c>
      <c r="C267" s="1">
        <v>19.268159039823399</v>
      </c>
      <c r="D267" s="23">
        <f>VLOOKUP(A267,CentroidFlowpath!$C$2:$D$290,2,FALSE)</f>
        <v>32133.6331316344</v>
      </c>
      <c r="E267" s="23">
        <f>VLOOKUP($A267,Longest_FlowPath!$B$2:$T$290,9,FALSE)</f>
        <v>62738.779151837603</v>
      </c>
      <c r="F267" s="20">
        <f t="shared" si="20"/>
        <v>0.51218135842053936</v>
      </c>
      <c r="G267" s="26">
        <f>VLOOKUP($A267,Longest_FlowPath!$B$2:$T$290,2,FALSE)</f>
        <v>3.0675549253870002E-3</v>
      </c>
      <c r="H267" s="20">
        <f>VLOOKUP($A267,Longest_FlowPath!$B$2:$T$290,3,FALSE)</f>
        <v>542.45098900000005</v>
      </c>
      <c r="I267" s="20">
        <f>VLOOKUP($A267,Longest_FlowPath!$B$2:$T$290,3,FALSE)</f>
        <v>542.45098900000005</v>
      </c>
      <c r="J267" s="26">
        <f>VLOOKUP($A267,Longest_FlowPath!$B$2:$T$290,5,FALSE)</f>
        <v>2.5145799689780001E-3</v>
      </c>
      <c r="K267" s="20">
        <f>VLOOKUP($A267,Longest_FlowPath!$B$2:$T$290,6,FALSE)</f>
        <v>356.14172400000001</v>
      </c>
      <c r="L267" s="20">
        <f>VLOOKUP($A267,Longest_FlowPath!$B$2:$T$290,7,FALSE)</f>
        <v>474.46298200000001</v>
      </c>
      <c r="M267" s="20">
        <f t="shared" si="21"/>
        <v>16.196690006043362</v>
      </c>
      <c r="N267" s="20">
        <f t="shared" si="22"/>
        <v>13.276982236203841</v>
      </c>
      <c r="O267" s="20">
        <f t="shared" si="23"/>
        <v>11.88234453633288</v>
      </c>
      <c r="P267" s="20">
        <f t="shared" si="24"/>
        <v>6.0859153658398482</v>
      </c>
    </row>
    <row r="268" spans="1:16" x14ac:dyDescent="0.2">
      <c r="A268" s="1">
        <v>1631</v>
      </c>
      <c r="B268" s="3" t="s">
        <v>266</v>
      </c>
      <c r="C268" s="1">
        <v>176.131871839247</v>
      </c>
      <c r="D268" s="23">
        <f>VLOOKUP(A268,CentroidFlowpath!$C$2:$D$290,2,FALSE)</f>
        <v>58547.863965616503</v>
      </c>
      <c r="E268" s="23">
        <f>VLOOKUP($A268,Longest_FlowPath!$B$2:$T$290,9,FALSE)</f>
        <v>135837.63597469</v>
      </c>
      <c r="F268" s="20">
        <f t="shared" si="20"/>
        <v>0.43101356664161511</v>
      </c>
      <c r="G268" s="26">
        <f>VLOOKUP($A268,Longest_FlowPath!$B$2:$T$290,2,FALSE)</f>
        <v>1.7138847884789999E-3</v>
      </c>
      <c r="H268" s="20">
        <f>VLOOKUP($A268,Longest_FlowPath!$B$2:$T$290,3,FALSE)</f>
        <v>592.77276600000005</v>
      </c>
      <c r="I268" s="20">
        <f>VLOOKUP($A268,Longest_FlowPath!$B$2:$T$290,3,FALSE)</f>
        <v>592.77276600000005</v>
      </c>
      <c r="J268" s="26">
        <f>VLOOKUP($A268,Longest_FlowPath!$B$2:$T$290,5,FALSE)</f>
        <v>1.4298033771940001E-3</v>
      </c>
      <c r="K268" s="20">
        <f>VLOOKUP($A268,Longest_FlowPath!$B$2:$T$290,6,FALSE)</f>
        <v>363.12872299999901</v>
      </c>
      <c r="L268" s="20">
        <f>VLOOKUP($A268,Longest_FlowPath!$B$2:$T$290,7,FALSE)</f>
        <v>508.794556</v>
      </c>
      <c r="M268" s="20">
        <f t="shared" si="21"/>
        <v>9.0493116831691189</v>
      </c>
      <c r="N268" s="20">
        <f t="shared" si="22"/>
        <v>7.5493618315843207</v>
      </c>
      <c r="O268" s="20">
        <f t="shared" si="23"/>
        <v>25.726824995206439</v>
      </c>
      <c r="P268" s="20">
        <f t="shared" si="24"/>
        <v>11.088610599548581</v>
      </c>
    </row>
    <row r="269" spans="1:16" x14ac:dyDescent="0.2">
      <c r="A269" s="1">
        <v>1635</v>
      </c>
      <c r="B269" s="3" t="s">
        <v>264</v>
      </c>
      <c r="C269" s="1">
        <v>133.144511325449</v>
      </c>
      <c r="D269" s="23">
        <f>VLOOKUP(A269,CentroidFlowpath!$C$2:$D$290,2,FALSE)</f>
        <v>88077.2234064691</v>
      </c>
      <c r="E269" s="23">
        <f>VLOOKUP($A269,Longest_FlowPath!$B$2:$T$290,9,FALSE)</f>
        <v>166015.698927916</v>
      </c>
      <c r="F269" s="20">
        <f t="shared" si="20"/>
        <v>0.53053550944427386</v>
      </c>
      <c r="G269" s="26">
        <f>VLOOKUP($A269,Longest_FlowPath!$B$2:$T$290,2,FALSE)</f>
        <v>1.5419371821650001E-3</v>
      </c>
      <c r="H269" s="20">
        <f>VLOOKUP($A269,Longest_FlowPath!$B$2:$T$290,3,FALSE)</f>
        <v>621.36981200000002</v>
      </c>
      <c r="I269" s="20">
        <f>VLOOKUP($A269,Longest_FlowPath!$B$2:$T$290,3,FALSE)</f>
        <v>621.36981200000002</v>
      </c>
      <c r="J269" s="26">
        <f>VLOOKUP($A269,Longest_FlowPath!$B$2:$T$290,5,FALSE)</f>
        <v>1.2067737285920001E-3</v>
      </c>
      <c r="K269" s="20">
        <f>VLOOKUP($A269,Longest_FlowPath!$B$2:$T$290,6,FALSE)</f>
        <v>369.71585099999902</v>
      </c>
      <c r="L269" s="20">
        <f>VLOOKUP($A269,Longest_FlowPath!$B$2:$T$290,7,FALSE)</f>
        <v>519.973389</v>
      </c>
      <c r="M269" s="20">
        <f t="shared" si="21"/>
        <v>8.1414283218312011</v>
      </c>
      <c r="N269" s="20">
        <f t="shared" si="22"/>
        <v>6.3717652869657604</v>
      </c>
      <c r="O269" s="20">
        <f t="shared" si="23"/>
        <v>31.442367221196214</v>
      </c>
      <c r="P269" s="20">
        <f t="shared" si="24"/>
        <v>16.681292311831267</v>
      </c>
    </row>
    <row r="270" spans="1:16" x14ac:dyDescent="0.2">
      <c r="A270" s="1">
        <v>1637</v>
      </c>
      <c r="B270" s="3" t="s">
        <v>263</v>
      </c>
      <c r="C270" s="1">
        <v>89.438882191977697</v>
      </c>
      <c r="D270" s="23">
        <f>VLOOKUP(A270,CentroidFlowpath!$C$2:$D$290,2,FALSE)</f>
        <v>61975.258347554402</v>
      </c>
      <c r="E270" s="23">
        <f>VLOOKUP($A270,Longest_FlowPath!$B$2:$T$290,9,FALSE)</f>
        <v>123204.133231069</v>
      </c>
      <c r="F270" s="20">
        <f t="shared" si="20"/>
        <v>0.5030290520474664</v>
      </c>
      <c r="G270" s="26">
        <f>VLOOKUP($A270,Longest_FlowPath!$B$2:$T$290,2,FALSE)</f>
        <v>1.6084926520149999E-3</v>
      </c>
      <c r="H270" s="20">
        <f>VLOOKUP($A270,Longest_FlowPath!$B$2:$T$290,3,FALSE)</f>
        <v>575.00872800000002</v>
      </c>
      <c r="I270" s="20">
        <f>VLOOKUP($A270,Longest_FlowPath!$B$2:$T$290,3,FALSE)</f>
        <v>575.00872800000002</v>
      </c>
      <c r="J270" s="26">
        <f>VLOOKUP($A270,Longest_FlowPath!$B$2:$T$290,5,FALSE)</f>
        <v>1.407058541412E-3</v>
      </c>
      <c r="K270" s="20">
        <f>VLOOKUP($A270,Longest_FlowPath!$B$2:$T$290,6,FALSE)</f>
        <v>390.03659099999902</v>
      </c>
      <c r="L270" s="20">
        <f>VLOOKUP($A270,Longest_FlowPath!$B$2:$T$290,7,FALSE)</f>
        <v>520.05316200000004</v>
      </c>
      <c r="M270" s="20">
        <f t="shared" si="21"/>
        <v>8.4928412026391999</v>
      </c>
      <c r="N270" s="20">
        <f t="shared" si="22"/>
        <v>7.42926909865536</v>
      </c>
      <c r="O270" s="20">
        <f t="shared" si="23"/>
        <v>23.334116142247918</v>
      </c>
      <c r="P270" s="20">
        <f t="shared" si="24"/>
        <v>11.737738323400455</v>
      </c>
    </row>
    <row r="271" spans="1:16" x14ac:dyDescent="0.2">
      <c r="A271" s="1">
        <v>1642</v>
      </c>
      <c r="B271" s="3" t="s">
        <v>270</v>
      </c>
      <c r="C271" s="1">
        <v>93.332197700954197</v>
      </c>
      <c r="D271" s="23">
        <f>VLOOKUP(A271,CentroidFlowpath!$C$2:$D$290,2,FALSE)</f>
        <v>65007.255829284499</v>
      </c>
      <c r="E271" s="23">
        <f>VLOOKUP($A271,Longest_FlowPath!$B$2:$T$290,9,FALSE)</f>
        <v>145036.04768437601</v>
      </c>
      <c r="F271" s="20">
        <f t="shared" si="20"/>
        <v>0.44821447403718379</v>
      </c>
      <c r="G271" s="26">
        <f>VLOOKUP($A271,Longest_FlowPath!$B$2:$T$290,2,FALSE)</f>
        <v>1.7109324541169999E-3</v>
      </c>
      <c r="H271" s="20">
        <f>VLOOKUP($A271,Longest_FlowPath!$B$2:$T$290,3,FALSE)</f>
        <v>570.13177499999904</v>
      </c>
      <c r="I271" s="20">
        <f>VLOOKUP($A271,Longest_FlowPath!$B$2:$T$290,3,FALSE)</f>
        <v>570.13177499999904</v>
      </c>
      <c r="J271" s="26">
        <f>VLOOKUP($A271,Longest_FlowPath!$B$2:$T$290,5,FALSE)</f>
        <v>1.2392326013860001E-3</v>
      </c>
      <c r="K271" s="20">
        <f>VLOOKUP($A271,Longest_FlowPath!$B$2:$T$290,6,FALSE)</f>
        <v>321.96523999999903</v>
      </c>
      <c r="L271" s="20">
        <f>VLOOKUP($A271,Longest_FlowPath!$B$2:$T$290,7,FALSE)</f>
        <v>456.765289</v>
      </c>
      <c r="M271" s="20">
        <f t="shared" si="21"/>
        <v>9.0337233577377596</v>
      </c>
      <c r="N271" s="20">
        <f t="shared" si="22"/>
        <v>6.5431481353180807</v>
      </c>
      <c r="O271" s="20">
        <f t="shared" si="23"/>
        <v>27.468948425071215</v>
      </c>
      <c r="P271" s="20">
        <f t="shared" si="24"/>
        <v>12.311980270697822</v>
      </c>
    </row>
    <row r="272" spans="1:16" x14ac:dyDescent="0.2">
      <c r="A272" s="1">
        <v>1646</v>
      </c>
      <c r="B272" s="3" t="s">
        <v>269</v>
      </c>
      <c r="C272" s="1">
        <v>98.440002625332497</v>
      </c>
      <c r="D272" s="23">
        <f>VLOOKUP(A272,CentroidFlowpath!$C$2:$D$290,2,FALSE)</f>
        <v>81586.460893999203</v>
      </c>
      <c r="E272" s="23">
        <f>VLOOKUP($A272,Longest_FlowPath!$B$2:$T$290,9,FALSE)</f>
        <v>142684.33533238401</v>
      </c>
      <c r="F272" s="20">
        <f t="shared" si="20"/>
        <v>0.57179690190898014</v>
      </c>
      <c r="G272" s="26">
        <f>VLOOKUP($A272,Longest_FlowPath!$B$2:$T$290,2,FALSE)</f>
        <v>1.628562304746E-3</v>
      </c>
      <c r="H272" s="20">
        <f>VLOOKUP($A272,Longest_FlowPath!$B$2:$T$290,3,FALSE)</f>
        <v>554.33563200000003</v>
      </c>
      <c r="I272" s="20">
        <f>VLOOKUP($A272,Longest_FlowPath!$B$2:$T$290,3,FALSE)</f>
        <v>554.33563200000003</v>
      </c>
      <c r="J272" s="26">
        <f>VLOOKUP($A272,Longest_FlowPath!$B$2:$T$290,5,FALSE)</f>
        <v>1.274392573717E-3</v>
      </c>
      <c r="K272" s="20">
        <f>VLOOKUP($A272,Longest_FlowPath!$B$2:$T$290,6,FALSE)</f>
        <v>321.96523999999903</v>
      </c>
      <c r="L272" s="20">
        <f>VLOOKUP($A272,Longest_FlowPath!$B$2:$T$290,7,FALSE)</f>
        <v>458.34213299999902</v>
      </c>
      <c r="M272" s="20">
        <f t="shared" si="21"/>
        <v>8.5988089690588794</v>
      </c>
      <c r="N272" s="20">
        <f t="shared" si="22"/>
        <v>6.7287927892257597</v>
      </c>
      <c r="O272" s="20">
        <f t="shared" si="23"/>
        <v>27.023548358406064</v>
      </c>
      <c r="P272" s="20">
        <f t="shared" si="24"/>
        <v>15.451981229924092</v>
      </c>
    </row>
    <row r="273" spans="1:16" x14ac:dyDescent="0.2">
      <c r="A273" s="1">
        <v>1659</v>
      </c>
      <c r="B273" s="3" t="s">
        <v>272</v>
      </c>
      <c r="C273" s="1">
        <v>161.82279049124801</v>
      </c>
      <c r="D273" s="23">
        <f>VLOOKUP(A273,CentroidFlowpath!$C$2:$D$290,2,FALSE)</f>
        <v>115856.619387545</v>
      </c>
      <c r="E273" s="23">
        <f>VLOOKUP($A273,Longest_FlowPath!$B$2:$T$290,9,FALSE)</f>
        <v>195947.16287862899</v>
      </c>
      <c r="F273" s="20">
        <f t="shared" si="20"/>
        <v>0.59126459238048457</v>
      </c>
      <c r="G273" s="26">
        <f>VLOOKUP($A273,Longest_FlowPath!$B$2:$T$290,2,FALSE)</f>
        <v>2.3124865721109999E-3</v>
      </c>
      <c r="H273" s="20">
        <f>VLOOKUP($A273,Longest_FlowPath!$B$2:$T$290,3,FALSE)</f>
        <v>934.36187700000005</v>
      </c>
      <c r="I273" s="20">
        <f>VLOOKUP($A273,Longest_FlowPath!$B$2:$T$290,3,FALSE)</f>
        <v>934.36187700000005</v>
      </c>
      <c r="J273" s="26">
        <f>VLOOKUP($A273,Longest_FlowPath!$B$2:$T$290,5,FALSE)</f>
        <v>1.428600920886E-3</v>
      </c>
      <c r="K273" s="20">
        <f>VLOOKUP($A273,Longest_FlowPath!$B$2:$T$290,6,FALSE)</f>
        <v>499.80801400000001</v>
      </c>
      <c r="L273" s="20">
        <f>VLOOKUP($A273,Longest_FlowPath!$B$2:$T$290,7,FALSE)</f>
        <v>709.75573699999904</v>
      </c>
      <c r="M273" s="20">
        <f t="shared" si="21"/>
        <v>12.209929100746081</v>
      </c>
      <c r="N273" s="20">
        <f t="shared" si="22"/>
        <v>7.5430128622780801</v>
      </c>
      <c r="O273" s="20">
        <f t="shared" si="23"/>
        <v>37.111205090649428</v>
      </c>
      <c r="P273" s="20">
        <f t="shared" si="24"/>
        <v>21.9425415506714</v>
      </c>
    </row>
    <row r="274" spans="1:16" x14ac:dyDescent="0.2">
      <c r="A274" s="1">
        <v>1668</v>
      </c>
      <c r="B274" s="3" t="s">
        <v>273</v>
      </c>
      <c r="C274" s="1">
        <v>146.57478201292599</v>
      </c>
      <c r="D274" s="23">
        <f>VLOOKUP(A274,CentroidFlowpath!$C$2:$D$290,2,FALSE)</f>
        <v>74482.855113545302</v>
      </c>
      <c r="E274" s="23">
        <f>VLOOKUP($A274,Longest_FlowPath!$B$2:$T$290,9,FALSE)</f>
        <v>147027.23306972801</v>
      </c>
      <c r="F274" s="20">
        <f t="shared" si="20"/>
        <v>0.50659223844756451</v>
      </c>
      <c r="G274" s="26">
        <f>VLOOKUP($A274,Longest_FlowPath!$B$2:$T$290,2,FALSE)</f>
        <v>2.5521534083560002E-3</v>
      </c>
      <c r="H274" s="20">
        <f>VLOOKUP($A274,Longest_FlowPath!$B$2:$T$290,3,FALSE)</f>
        <v>864.22515899999905</v>
      </c>
      <c r="I274" s="20">
        <f>VLOOKUP($A274,Longest_FlowPath!$B$2:$T$290,3,FALSE)</f>
        <v>864.22515899999905</v>
      </c>
      <c r="J274" s="26">
        <f>VLOOKUP($A274,Longest_FlowPath!$B$2:$T$290,5,FALSE)</f>
        <v>1.6853655758849999E-3</v>
      </c>
      <c r="K274" s="20">
        <f>VLOOKUP($A274,Longest_FlowPath!$B$2:$T$290,6,FALSE)</f>
        <v>500.26443499999903</v>
      </c>
      <c r="L274" s="20">
        <f>VLOOKUP($A274,Longest_FlowPath!$B$2:$T$290,7,FALSE)</f>
        <v>686.11041299999897</v>
      </c>
      <c r="M274" s="20">
        <f t="shared" si="21"/>
        <v>13.475369996119682</v>
      </c>
      <c r="N274" s="20">
        <f t="shared" si="22"/>
        <v>8.8987302406727995</v>
      </c>
      <c r="O274" s="20">
        <f t="shared" si="23"/>
        <v>27.846066869266668</v>
      </c>
      <c r="P274" s="20">
        <f t="shared" si="24"/>
        <v>14.106601347262368</v>
      </c>
    </row>
    <row r="275" spans="1:16" x14ac:dyDescent="0.2">
      <c r="A275" s="1">
        <v>1677</v>
      </c>
      <c r="B275" s="3" t="s">
        <v>275</v>
      </c>
      <c r="C275" s="1">
        <v>97.553546996114406</v>
      </c>
      <c r="D275" s="23">
        <f>VLOOKUP(A275,CentroidFlowpath!$C$2:$D$290,2,FALSE)</f>
        <v>82245.098683479097</v>
      </c>
      <c r="E275" s="23">
        <f>VLOOKUP($A275,Longest_FlowPath!$B$2:$T$290,9,FALSE)</f>
        <v>158390.39343000099</v>
      </c>
      <c r="F275" s="20">
        <f t="shared" si="20"/>
        <v>0.51925559942387844</v>
      </c>
      <c r="G275" s="26">
        <f>VLOOKUP($A275,Longest_FlowPath!$B$2:$T$290,2,FALSE)</f>
        <v>2.4156241784270001E-3</v>
      </c>
      <c r="H275" s="20">
        <f>VLOOKUP($A275,Longest_FlowPath!$B$2:$T$290,3,FALSE)</f>
        <v>779.15270999999905</v>
      </c>
      <c r="I275" s="20">
        <f>VLOOKUP($A275,Longest_FlowPath!$B$2:$T$290,3,FALSE)</f>
        <v>779.15270999999905</v>
      </c>
      <c r="J275" s="26">
        <f>VLOOKUP($A275,Longest_FlowPath!$B$2:$T$290,5,FALSE)</f>
        <v>1.383007966937E-3</v>
      </c>
      <c r="K275" s="20">
        <f>VLOOKUP($A275,Longest_FlowPath!$B$2:$T$290,6,FALSE)</f>
        <v>409.96350100000001</v>
      </c>
      <c r="L275" s="20">
        <f>VLOOKUP($A275,Longest_FlowPath!$B$2:$T$290,7,FALSE)</f>
        <v>574.25488299999904</v>
      </c>
      <c r="M275" s="20">
        <f t="shared" si="21"/>
        <v>12.754495662094561</v>
      </c>
      <c r="N275" s="20">
        <f t="shared" si="22"/>
        <v>7.3022820654273604</v>
      </c>
      <c r="O275" s="20">
        <f t="shared" si="23"/>
        <v>29.998180573863824</v>
      </c>
      <c r="P275" s="20">
        <f t="shared" si="24"/>
        <v>15.576723235507405</v>
      </c>
    </row>
    <row r="276" spans="1:16" x14ac:dyDescent="0.2">
      <c r="A276" s="1">
        <v>1681</v>
      </c>
      <c r="B276" s="3" t="s">
        <v>274</v>
      </c>
      <c r="C276" s="1">
        <v>105.964276151649</v>
      </c>
      <c r="D276" s="23">
        <f>VLOOKUP(A276,CentroidFlowpath!$C$2:$D$290,2,FALSE)</f>
        <v>67257.645130764402</v>
      </c>
      <c r="E276" s="23">
        <f>VLOOKUP($A276,Longest_FlowPath!$B$2:$T$290,9,FALSE)</f>
        <v>177068.71050138801</v>
      </c>
      <c r="F276" s="20">
        <f t="shared" si="20"/>
        <v>0.3798392439879274</v>
      </c>
      <c r="G276" s="26">
        <f>VLOOKUP($A276,Longest_FlowPath!$B$2:$T$290,2,FALSE)</f>
        <v>2.6850879901579999E-3</v>
      </c>
      <c r="H276" s="20">
        <f>VLOOKUP($A276,Longest_FlowPath!$B$2:$T$290,3,FALSE)</f>
        <v>873.09204099999897</v>
      </c>
      <c r="I276" s="20">
        <f>VLOOKUP($A276,Longest_FlowPath!$B$2:$T$290,3,FALSE)</f>
        <v>873.09204099999897</v>
      </c>
      <c r="J276" s="26">
        <f>VLOOKUP($A276,Longest_FlowPath!$B$2:$T$290,5,FALSE)</f>
        <v>2.128883514198E-3</v>
      </c>
      <c r="K276" s="20">
        <f>VLOOKUP($A276,Longest_FlowPath!$B$2:$T$290,6,FALSE)</f>
        <v>411.40826399999901</v>
      </c>
      <c r="L276" s="20">
        <f>VLOOKUP($A276,Longest_FlowPath!$B$2:$T$290,7,FALSE)</f>
        <v>694.12725799999896</v>
      </c>
      <c r="M276" s="20">
        <f t="shared" si="21"/>
        <v>14.177264588034239</v>
      </c>
      <c r="N276" s="20">
        <f t="shared" si="22"/>
        <v>11.24050495496544</v>
      </c>
      <c r="O276" s="20">
        <f t="shared" si="23"/>
        <v>33.535740625262882</v>
      </c>
      <c r="P276" s="20">
        <f t="shared" si="24"/>
        <v>12.738190365675075</v>
      </c>
    </row>
    <row r="277" spans="1:16" x14ac:dyDescent="0.2">
      <c r="A277" s="1">
        <v>1688</v>
      </c>
      <c r="B277" s="3" t="s">
        <v>282</v>
      </c>
      <c r="C277" s="1">
        <v>33.260673996753098</v>
      </c>
      <c r="D277" s="23">
        <f>VLOOKUP(A277,CentroidFlowpath!$C$2:$D$290,2,FALSE)</f>
        <v>33495.899707817101</v>
      </c>
      <c r="E277" s="23">
        <f>VLOOKUP($A277,Longest_FlowPath!$B$2:$T$290,9,FALSE)</f>
        <v>72531.839092031107</v>
      </c>
      <c r="F277" s="20">
        <f t="shared" si="20"/>
        <v>0.4618096015091559</v>
      </c>
      <c r="G277" s="26">
        <f>VLOOKUP($A277,Longest_FlowPath!$B$2:$T$290,2,FALSE)</f>
        <v>3.5693860550190001E-3</v>
      </c>
      <c r="H277" s="20">
        <f>VLOOKUP($A277,Longest_FlowPath!$B$2:$T$290,3,FALSE)</f>
        <v>601.51831100000004</v>
      </c>
      <c r="I277" s="20">
        <f>VLOOKUP($A277,Longest_FlowPath!$B$2:$T$290,3,FALSE)</f>
        <v>601.51831100000004</v>
      </c>
      <c r="J277" s="26">
        <f>VLOOKUP($A277,Longest_FlowPath!$B$2:$T$290,5,FALSE)</f>
        <v>2.854296080061E-3</v>
      </c>
      <c r="K277" s="20">
        <f>VLOOKUP($A277,Longest_FlowPath!$B$2:$T$290,6,FALSE)</f>
        <v>357.04302999999902</v>
      </c>
      <c r="L277" s="20">
        <f>VLOOKUP($A277,Longest_FlowPath!$B$2:$T$290,7,FALSE)</f>
        <v>512.31353799999897</v>
      </c>
      <c r="M277" s="20">
        <f t="shared" si="21"/>
        <v>18.846358370500322</v>
      </c>
      <c r="N277" s="20">
        <f t="shared" si="22"/>
        <v>15.070683302722079</v>
      </c>
      <c r="O277" s="20">
        <f t="shared" si="23"/>
        <v>13.737090737127103</v>
      </c>
      <c r="P277" s="20">
        <f t="shared" si="24"/>
        <v>6.3439203992077839</v>
      </c>
    </row>
    <row r="278" spans="1:16" x14ac:dyDescent="0.2">
      <c r="A278" s="1">
        <v>1692</v>
      </c>
      <c r="B278" s="3" t="s">
        <v>281</v>
      </c>
      <c r="C278" s="1">
        <v>75.820269998204296</v>
      </c>
      <c r="D278" s="23">
        <f>VLOOKUP(A278,CentroidFlowpath!$C$2:$D$290,2,FALSE)</f>
        <v>61813.880156239997</v>
      </c>
      <c r="E278" s="23">
        <f>VLOOKUP($A278,Longest_FlowPath!$B$2:$T$290,9,FALSE)</f>
        <v>141832.77717582299</v>
      </c>
      <c r="F278" s="20">
        <f t="shared" si="20"/>
        <v>0.435822250590302</v>
      </c>
      <c r="G278" s="26">
        <f>VLOOKUP($A278,Longest_FlowPath!$B$2:$T$290,2,FALSE)</f>
        <v>2.852316079932E-3</v>
      </c>
      <c r="H278" s="20">
        <f>VLOOKUP($A278,Longest_FlowPath!$B$2:$T$290,3,FALSE)</f>
        <v>760.75476100000003</v>
      </c>
      <c r="I278" s="20">
        <f>VLOOKUP($A278,Longest_FlowPath!$B$2:$T$290,3,FALSE)</f>
        <v>760.75476100000003</v>
      </c>
      <c r="J278" s="26">
        <f>VLOOKUP($A278,Longest_FlowPath!$B$2:$T$290,5,FALSE)</f>
        <v>2.3853682630350002E-3</v>
      </c>
      <c r="K278" s="20">
        <f>VLOOKUP($A278,Longest_FlowPath!$B$2:$T$290,6,FALSE)</f>
        <v>369.94671599999901</v>
      </c>
      <c r="L278" s="20">
        <f>VLOOKUP($A278,Longest_FlowPath!$B$2:$T$290,7,FALSE)</f>
        <v>623.68926999999906</v>
      </c>
      <c r="M278" s="20">
        <f t="shared" si="21"/>
        <v>15.06022890204096</v>
      </c>
      <c r="N278" s="20">
        <f t="shared" si="22"/>
        <v>12.5947444288248</v>
      </c>
      <c r="O278" s="20">
        <f t="shared" si="23"/>
        <v>26.86226840451193</v>
      </c>
      <c r="P278" s="20">
        <f t="shared" si="24"/>
        <v>11.70717427201515</v>
      </c>
    </row>
    <row r="279" spans="1:16" x14ac:dyDescent="0.2">
      <c r="A279" s="1">
        <v>1700</v>
      </c>
      <c r="B279" s="3" t="s">
        <v>280</v>
      </c>
      <c r="C279" s="1">
        <v>23.4419016782177</v>
      </c>
      <c r="D279" s="23">
        <f>VLOOKUP(A279,CentroidFlowpath!$C$2:$D$290,2,FALSE)</f>
        <v>20879.076426571599</v>
      </c>
      <c r="E279" s="23">
        <f>VLOOKUP($A279,Longest_FlowPath!$B$2:$T$290,9,FALSE)</f>
        <v>52235.760505024999</v>
      </c>
      <c r="F279" s="20">
        <f t="shared" si="20"/>
        <v>0.39970847987487546</v>
      </c>
      <c r="G279" s="26">
        <f>VLOOKUP($A279,Longest_FlowPath!$B$2:$T$290,2,FALSE)</f>
        <v>2.9720510144589998E-3</v>
      </c>
      <c r="H279" s="20">
        <f>VLOOKUP($A279,Longest_FlowPath!$B$2:$T$290,3,FALSE)</f>
        <v>558.60070800000005</v>
      </c>
      <c r="I279" s="20">
        <f>VLOOKUP($A279,Longest_FlowPath!$B$2:$T$290,3,FALSE)</f>
        <v>558.60070800000005</v>
      </c>
      <c r="J279" s="26">
        <f>VLOOKUP($A279,Longest_FlowPath!$B$2:$T$290,5,FALSE)</f>
        <v>1.9554552988049999E-3</v>
      </c>
      <c r="K279" s="20">
        <f>VLOOKUP($A279,Longest_FlowPath!$B$2:$T$290,6,FALSE)</f>
        <v>421.00720200000001</v>
      </c>
      <c r="L279" s="20">
        <f>VLOOKUP($A279,Longest_FlowPath!$B$2:$T$290,7,FALSE)</f>
        <v>497.615723</v>
      </c>
      <c r="M279" s="20">
        <f t="shared" si="21"/>
        <v>15.692429356343519</v>
      </c>
      <c r="N279" s="20">
        <f t="shared" si="22"/>
        <v>10.324803977690399</v>
      </c>
      <c r="O279" s="20">
        <f t="shared" si="23"/>
        <v>9.8931364592850368</v>
      </c>
      <c r="P279" s="20">
        <f t="shared" si="24"/>
        <v>3.9543705353355301</v>
      </c>
    </row>
    <row r="280" spans="1:16" x14ac:dyDescent="0.2">
      <c r="A280" s="1">
        <v>1702</v>
      </c>
      <c r="B280" s="3" t="s">
        <v>279</v>
      </c>
      <c r="C280" s="1">
        <v>29.913617985401402</v>
      </c>
      <c r="D280" s="23">
        <f>VLOOKUP(A280,CentroidFlowpath!$C$2:$D$290,2,FALSE)</f>
        <v>39255.222013250503</v>
      </c>
      <c r="E280" s="23">
        <f>VLOOKUP($A280,Longest_FlowPath!$B$2:$T$290,9,FALSE)</f>
        <v>95392.765374094699</v>
      </c>
      <c r="F280" s="20">
        <f t="shared" si="20"/>
        <v>0.41151152143777597</v>
      </c>
      <c r="G280" s="26">
        <f>VLOOKUP($A280,Longest_FlowPath!$B$2:$T$290,2,FALSE)</f>
        <v>2.8486455124169998E-3</v>
      </c>
      <c r="H280" s="20">
        <f>VLOOKUP($A280,Longest_FlowPath!$B$2:$T$290,3,FALSE)</f>
        <v>692.74737500000003</v>
      </c>
      <c r="I280" s="20">
        <f>VLOOKUP($A280,Longest_FlowPath!$B$2:$T$290,3,FALSE)</f>
        <v>692.74737500000003</v>
      </c>
      <c r="J280" s="26">
        <f>VLOOKUP($A280,Longest_FlowPath!$B$2:$T$290,5,FALSE)</f>
        <v>2.507648741096E-3</v>
      </c>
      <c r="K280" s="20">
        <f>VLOOKUP($A280,Longest_FlowPath!$B$2:$T$290,6,FALSE)</f>
        <v>430.159088</v>
      </c>
      <c r="L280" s="20">
        <f>VLOOKUP($A280,Longest_FlowPath!$B$2:$T$290,7,FALSE)</f>
        <v>609.56774900000005</v>
      </c>
      <c r="M280" s="20">
        <f t="shared" si="21"/>
        <v>15.040848305561759</v>
      </c>
      <c r="N280" s="20">
        <f t="shared" si="22"/>
        <v>13.24038535298688</v>
      </c>
      <c r="O280" s="20">
        <f t="shared" si="23"/>
        <v>18.066811623881573</v>
      </c>
      <c r="P280" s="20">
        <f t="shared" si="24"/>
        <v>7.4347011388732014</v>
      </c>
    </row>
    <row r="281" spans="1:16" x14ac:dyDescent="0.2">
      <c r="A281" s="1">
        <v>1710</v>
      </c>
      <c r="B281" s="3" t="s">
        <v>305</v>
      </c>
      <c r="C281" s="1">
        <v>36.467690099601498</v>
      </c>
      <c r="D281" s="23">
        <f>VLOOKUP(A281,CentroidFlowpath!$C$2:$D$290,2,FALSE)</f>
        <v>41522.497629498903</v>
      </c>
      <c r="E281" s="23">
        <f>VLOOKUP($A281,Longest_FlowPath!$B$2:$T$290,9,FALSE)</f>
        <v>79635.938841866897</v>
      </c>
      <c r="F281" s="20">
        <f t="shared" si="20"/>
        <v>0.52140400720270452</v>
      </c>
      <c r="G281" s="26">
        <f>VLOOKUP($A281,Longest_FlowPath!$B$2:$T$290,2,FALSE)</f>
        <v>2.4614218385650001E-3</v>
      </c>
      <c r="H281" s="20">
        <f>VLOOKUP($A281,Longest_FlowPath!$B$2:$T$290,3,FALSE)</f>
        <v>400.94812000000002</v>
      </c>
      <c r="I281" s="20">
        <f>VLOOKUP($A281,Longest_FlowPath!$B$2:$T$290,3,FALSE)</f>
        <v>400.94812000000002</v>
      </c>
      <c r="J281" s="26">
        <f>VLOOKUP($A281,Longest_FlowPath!$B$2:$T$290,5,FALSE)</f>
        <v>6.3487387815900004E-4</v>
      </c>
      <c r="K281" s="20">
        <f>VLOOKUP($A281,Longest_FlowPath!$B$2:$T$290,6,FALSE)</f>
        <v>209.750701999999</v>
      </c>
      <c r="L281" s="20">
        <f>VLOOKUP($A281,Longest_FlowPath!$B$2:$T$290,7,FALSE)</f>
        <v>247.669784999999</v>
      </c>
      <c r="M281" s="20">
        <f t="shared" si="21"/>
        <v>12.9963073076232</v>
      </c>
      <c r="N281" s="20">
        <f t="shared" si="22"/>
        <v>3.35213407667952</v>
      </c>
      <c r="O281" s="20">
        <f t="shared" si="23"/>
        <v>15.082564174596003</v>
      </c>
      <c r="P281" s="20">
        <f t="shared" si="24"/>
        <v>7.8641093995263072</v>
      </c>
    </row>
    <row r="282" spans="1:16" x14ac:dyDescent="0.2">
      <c r="A282" s="1">
        <v>1712</v>
      </c>
      <c r="B282" s="3" t="s">
        <v>303</v>
      </c>
      <c r="C282" s="1">
        <v>150.340220067686</v>
      </c>
      <c r="D282" s="23">
        <f>VLOOKUP(A282,CentroidFlowpath!$C$2:$D$290,2,FALSE)</f>
        <v>79417.968563038405</v>
      </c>
      <c r="E282" s="23">
        <f>VLOOKUP($A282,Longest_FlowPath!$B$2:$T$290,9,FALSE)</f>
        <v>156043.98468142201</v>
      </c>
      <c r="F282" s="20">
        <f t="shared" si="20"/>
        <v>0.50894604316326209</v>
      </c>
      <c r="G282" s="26">
        <f>VLOOKUP($A282,Longest_FlowPath!$B$2:$T$290,2,FALSE)</f>
        <v>1.7367949399220001E-3</v>
      </c>
      <c r="H282" s="20">
        <f>VLOOKUP($A282,Longest_FlowPath!$B$2:$T$290,3,FALSE)</f>
        <v>520.28698699999904</v>
      </c>
      <c r="I282" s="20">
        <f>VLOOKUP($A282,Longest_FlowPath!$B$2:$T$290,3,FALSE)</f>
        <v>520.28698699999904</v>
      </c>
      <c r="J282" s="26">
        <f>VLOOKUP($A282,Longest_FlowPath!$B$2:$T$290,5,FALSE)</f>
        <v>1.146804244748E-3</v>
      </c>
      <c r="K282" s="20">
        <f>VLOOKUP($A282,Longest_FlowPath!$B$2:$T$290,6,FALSE)</f>
        <v>260.132721</v>
      </c>
      <c r="L282" s="20">
        <f>VLOOKUP($A282,Longest_FlowPath!$B$2:$T$290,7,FALSE)</f>
        <v>394.34664900000001</v>
      </c>
      <c r="M282" s="20">
        <f t="shared" si="21"/>
        <v>9.1702772827881613</v>
      </c>
      <c r="N282" s="20">
        <f t="shared" si="22"/>
        <v>6.0551264122694404</v>
      </c>
      <c r="O282" s="20">
        <f t="shared" si="23"/>
        <v>29.553784977542048</v>
      </c>
      <c r="P282" s="20">
        <f t="shared" si="24"/>
        <v>15.041281924817879</v>
      </c>
    </row>
    <row r="283" spans="1:16" x14ac:dyDescent="0.2">
      <c r="A283" s="1">
        <v>1717</v>
      </c>
      <c r="B283" s="3" t="s">
        <v>322</v>
      </c>
      <c r="C283" s="1">
        <v>85.249849747097301</v>
      </c>
      <c r="D283" s="23">
        <f>VLOOKUP(A283,CentroidFlowpath!$C$2:$D$290,2,FALSE)</f>
        <v>71655.901726177501</v>
      </c>
      <c r="E283" s="23">
        <f>VLOOKUP($A283,Longest_FlowPath!$B$2:$T$290,9,FALSE)</f>
        <v>133989.63748120901</v>
      </c>
      <c r="F283" s="20">
        <f t="shared" si="20"/>
        <v>0.5347868915327626</v>
      </c>
      <c r="G283" s="26">
        <f>VLOOKUP($A283,Longest_FlowPath!$B$2:$T$290,2,FALSE)</f>
        <v>2.2622193976939999E-3</v>
      </c>
      <c r="H283" s="20">
        <f>VLOOKUP($A283,Longest_FlowPath!$B$2:$T$290,3,FALSE)</f>
        <v>354.90689099999901</v>
      </c>
      <c r="I283" s="20">
        <f>VLOOKUP($A283,Longest_FlowPath!$B$2:$T$290,3,FALSE)</f>
        <v>354.90689099999901</v>
      </c>
      <c r="J283" s="26">
        <f>VLOOKUP($A283,Longest_FlowPath!$B$2:$T$290,5,FALSE)</f>
        <v>1.0098781558310001E-3</v>
      </c>
      <c r="K283" s="20">
        <f>VLOOKUP($A283,Longest_FlowPath!$B$2:$T$290,6,FALSE)</f>
        <v>63.909885000000003</v>
      </c>
      <c r="L283" s="20">
        <f>VLOOKUP($A283,Longest_FlowPath!$B$2:$T$290,7,FALSE)</f>
        <v>165.394791</v>
      </c>
      <c r="M283" s="20">
        <f t="shared" si="21"/>
        <v>11.94451841982432</v>
      </c>
      <c r="N283" s="20">
        <f t="shared" si="22"/>
        <v>5.3321566627876802</v>
      </c>
      <c r="O283" s="20">
        <f t="shared" si="23"/>
        <v>25.37682528053201</v>
      </c>
      <c r="P283" s="20">
        <f t="shared" si="24"/>
        <v>13.571193508745738</v>
      </c>
    </row>
    <row r="284" spans="1:16" x14ac:dyDescent="0.2">
      <c r="A284" s="1">
        <v>1722</v>
      </c>
      <c r="B284" s="3" t="s">
        <v>323</v>
      </c>
      <c r="C284" s="1">
        <v>39.412348811585403</v>
      </c>
      <c r="D284" s="23">
        <f>VLOOKUP(A284,CentroidFlowpath!$C$2:$D$290,2,FALSE)</f>
        <v>26243.208674529498</v>
      </c>
      <c r="E284" s="23">
        <f>VLOOKUP($A284,Longest_FlowPath!$B$2:$T$290,9,FALSE)</f>
        <v>81030.780830176504</v>
      </c>
      <c r="F284" s="20">
        <f t="shared" si="20"/>
        <v>0.32386715771047242</v>
      </c>
      <c r="G284" s="26">
        <f>VLOOKUP($A284,Longest_FlowPath!$B$2:$T$290,2,FALSE)</f>
        <v>3.4626470475219999E-3</v>
      </c>
      <c r="H284" s="20">
        <f>VLOOKUP($A284,Longest_FlowPath!$B$2:$T$290,3,FALSE)</f>
        <v>331.37622099999902</v>
      </c>
      <c r="I284" s="20">
        <f>VLOOKUP($A284,Longest_FlowPath!$B$2:$T$290,3,FALSE)</f>
        <v>331.37622099999902</v>
      </c>
      <c r="J284" s="26">
        <f>VLOOKUP($A284,Longest_FlowPath!$B$2:$T$290,5,FALSE)</f>
        <v>2.0141784763090002E-3</v>
      </c>
      <c r="K284" s="20">
        <f>VLOOKUP($A284,Longest_FlowPath!$B$2:$T$290,6,FALSE)</f>
        <v>50.891841999999897</v>
      </c>
      <c r="L284" s="20">
        <f>VLOOKUP($A284,Longest_FlowPath!$B$2:$T$290,7,FALSE)</f>
        <v>173.29968299999899</v>
      </c>
      <c r="M284" s="20">
        <f t="shared" si="21"/>
        <v>18.28277641091616</v>
      </c>
      <c r="N284" s="20">
        <f t="shared" si="22"/>
        <v>10.634862354911521</v>
      </c>
      <c r="O284" s="20">
        <f t="shared" si="23"/>
        <v>15.346738793594035</v>
      </c>
      <c r="P284" s="20">
        <f t="shared" si="24"/>
        <v>4.9703046732063445</v>
      </c>
    </row>
    <row r="285" spans="1:16" x14ac:dyDescent="0.2">
      <c r="A285" s="1">
        <v>1736</v>
      </c>
      <c r="B285" s="3" t="s">
        <v>326</v>
      </c>
      <c r="C285" s="1">
        <v>97.555631932713595</v>
      </c>
      <c r="D285" s="23">
        <f>VLOOKUP(A285,CentroidFlowpath!$C$2:$D$290,2,FALSE)</f>
        <v>99049.087381194098</v>
      </c>
      <c r="E285" s="23">
        <f>VLOOKUP($A285,Longest_FlowPath!$B$2:$T$290,9,FALSE)</f>
        <v>183048.66165497099</v>
      </c>
      <c r="F285" s="20">
        <f t="shared" si="20"/>
        <v>0.54110795722665295</v>
      </c>
      <c r="G285" s="26">
        <f>VLOOKUP($A285,Longest_FlowPath!$B$2:$T$290,2,FALSE)</f>
        <v>1.8942714132129999E-3</v>
      </c>
      <c r="H285" s="20">
        <f>VLOOKUP($A285,Longest_FlowPath!$B$2:$T$290,3,FALSE)</f>
        <v>383.09982300000001</v>
      </c>
      <c r="I285" s="20">
        <f>VLOOKUP($A285,Longest_FlowPath!$B$2:$T$290,3,FALSE)</f>
        <v>383.09982300000001</v>
      </c>
      <c r="J285" s="26">
        <f>VLOOKUP($A285,Longest_FlowPath!$B$2:$T$290,5,FALSE)</f>
        <v>1.397894325038E-3</v>
      </c>
      <c r="K285" s="20">
        <f>VLOOKUP($A285,Longest_FlowPath!$B$2:$T$290,6,FALSE)</f>
        <v>35.9086649999999</v>
      </c>
      <c r="L285" s="20">
        <f>VLOOKUP($A285,Longest_FlowPath!$B$2:$T$290,7,FALSE)</f>
        <v>227.82067900000001</v>
      </c>
      <c r="M285" s="20">
        <f t="shared" si="21"/>
        <v>10.00175306176464</v>
      </c>
      <c r="N285" s="20">
        <f t="shared" si="22"/>
        <v>7.3808820362006395</v>
      </c>
      <c r="O285" s="20">
        <f t="shared" si="23"/>
        <v>34.668307131623294</v>
      </c>
      <c r="P285" s="20">
        <f t="shared" si="24"/>
        <v>18.759296852498881</v>
      </c>
    </row>
    <row r="286" spans="1:16" x14ac:dyDescent="0.2">
      <c r="A286" s="1">
        <v>1741</v>
      </c>
      <c r="B286" s="3" t="s">
        <v>220</v>
      </c>
      <c r="C286" s="1">
        <v>39.1760533233685</v>
      </c>
      <c r="D286" s="23">
        <f>VLOOKUP(A286,CentroidFlowpath!$C$2:$D$290,2,FALSE)</f>
        <v>23382.484719374101</v>
      </c>
      <c r="E286" s="23">
        <f>VLOOKUP($A286,Longest_FlowPath!$B$2:$T$290,9,FALSE)</f>
        <v>78746.619137918795</v>
      </c>
      <c r="F286" s="20">
        <f t="shared" si="20"/>
        <v>0.29693318869247493</v>
      </c>
      <c r="G286" s="26">
        <f>VLOOKUP($A286,Longest_FlowPath!$B$2:$T$290,2,FALSE)</f>
        <v>2.6069997956410002E-3</v>
      </c>
      <c r="H286" s="20">
        <f>VLOOKUP($A286,Longest_FlowPath!$B$2:$T$290,3,FALSE)</f>
        <v>623.28454599999895</v>
      </c>
      <c r="I286" s="20">
        <f>VLOOKUP($A286,Longest_FlowPath!$B$2:$T$290,3,FALSE)</f>
        <v>623.28454599999895</v>
      </c>
      <c r="J286" s="26">
        <f>VLOOKUP($A286,Longest_FlowPath!$B$2:$T$290,5,FALSE)</f>
        <v>2.3319996127289999E-3</v>
      </c>
      <c r="K286" s="20">
        <f>VLOOKUP($A286,Longest_FlowPath!$B$2:$T$290,6,FALSE)</f>
        <v>411.29629499999902</v>
      </c>
      <c r="L286" s="20">
        <f>VLOOKUP($A286,Longest_FlowPath!$B$2:$T$290,7,FALSE)</f>
        <v>549.02410899999904</v>
      </c>
      <c r="M286" s="20">
        <f t="shared" si="21"/>
        <v>13.764958920984482</v>
      </c>
      <c r="N286" s="20">
        <f t="shared" si="22"/>
        <v>12.31295795520912</v>
      </c>
      <c r="O286" s="20">
        <f t="shared" si="23"/>
        <v>14.914132412484621</v>
      </c>
      <c r="P286" s="20">
        <f t="shared" si="24"/>
        <v>4.4285008938208525</v>
      </c>
    </row>
    <row r="287" spans="1:16" x14ac:dyDescent="0.2">
      <c r="A287" s="1">
        <v>1747</v>
      </c>
      <c r="B287" s="3" t="s">
        <v>224</v>
      </c>
      <c r="C287" s="1">
        <v>16.128556574243099</v>
      </c>
      <c r="D287" s="23">
        <f>VLOOKUP(A287,CentroidFlowpath!$C$2:$D$290,2,FALSE)</f>
        <v>33311.838090078003</v>
      </c>
      <c r="E287" s="23">
        <f>VLOOKUP($A287,Longest_FlowPath!$B$2:$T$290,9,FALSE)</f>
        <v>59938.007046731902</v>
      </c>
      <c r="F287" s="20">
        <f t="shared" si="20"/>
        <v>0.55577153347967911</v>
      </c>
      <c r="G287" s="26">
        <f>VLOOKUP($A287,Longest_FlowPath!$B$2:$T$290,2,FALSE)</f>
        <v>3.8376835222540002E-3</v>
      </c>
      <c r="H287" s="20">
        <f>VLOOKUP($A287,Longest_FlowPath!$B$2:$T$290,3,FALSE)</f>
        <v>650.90930200000003</v>
      </c>
      <c r="I287" s="20">
        <f>VLOOKUP($A287,Longest_FlowPath!$B$2:$T$290,3,FALSE)</f>
        <v>650.90930200000003</v>
      </c>
      <c r="J287" s="26">
        <f>VLOOKUP($A287,Longest_FlowPath!$B$2:$T$290,5,FALSE)</f>
        <v>3.7496946885710002E-3</v>
      </c>
      <c r="K287" s="20">
        <f>VLOOKUP($A287,Longest_FlowPath!$B$2:$T$290,6,FALSE)</f>
        <v>411.16799900000001</v>
      </c>
      <c r="L287" s="20">
        <f>VLOOKUP($A287,Longest_FlowPath!$B$2:$T$290,7,FALSE)</f>
        <v>579.729919</v>
      </c>
      <c r="M287" s="20">
        <f t="shared" si="21"/>
        <v>20.262968997501122</v>
      </c>
      <c r="N287" s="20">
        <f t="shared" si="22"/>
        <v>19.798387955654881</v>
      </c>
      <c r="O287" s="20">
        <f t="shared" si="23"/>
        <v>11.351895274002255</v>
      </c>
      <c r="P287" s="20">
        <f t="shared" si="24"/>
        <v>6.3090602443329553</v>
      </c>
    </row>
    <row r="288" spans="1:16" x14ac:dyDescent="0.2">
      <c r="A288" s="1">
        <v>1751</v>
      </c>
      <c r="B288" s="3" t="s">
        <v>221</v>
      </c>
      <c r="C288" s="1">
        <v>14.6756868556536</v>
      </c>
      <c r="D288" s="23">
        <f>VLOOKUP(A288,CentroidFlowpath!$C$2:$D$290,2,FALSE)</f>
        <v>21780.8987575557</v>
      </c>
      <c r="E288" s="23">
        <f>VLOOKUP($A288,Longest_FlowPath!$B$2:$T$290,9,FALSE)</f>
        <v>40545.840235861797</v>
      </c>
      <c r="F288" s="20">
        <f t="shared" si="20"/>
        <v>0.53719194449671392</v>
      </c>
      <c r="G288" s="26">
        <f>VLOOKUP($A288,Longest_FlowPath!$B$2:$T$290,2,FALSE)</f>
        <v>4.1748160110959996E-3</v>
      </c>
      <c r="H288" s="20">
        <f>VLOOKUP($A288,Longest_FlowPath!$B$2:$T$290,3,FALSE)</f>
        <v>589.31475799999896</v>
      </c>
      <c r="I288" s="20">
        <f>VLOOKUP($A288,Longest_FlowPath!$B$2:$T$290,3,FALSE)</f>
        <v>589.31475799999896</v>
      </c>
      <c r="J288" s="26">
        <f>VLOOKUP($A288,Longest_FlowPath!$B$2:$T$290,5,FALSE)</f>
        <v>3.3496208540740001E-3</v>
      </c>
      <c r="K288" s="20">
        <f>VLOOKUP($A288,Longest_FlowPath!$B$2:$T$290,6,FALSE)</f>
        <v>427.83383199999901</v>
      </c>
      <c r="L288" s="20">
        <f>VLOOKUP($A288,Longest_FlowPath!$B$2:$T$290,7,FALSE)</f>
        <v>529.69372599999895</v>
      </c>
      <c r="M288" s="20">
        <f t="shared" si="21"/>
        <v>22.043028538586878</v>
      </c>
      <c r="N288" s="20">
        <f t="shared" si="22"/>
        <v>17.68599810951072</v>
      </c>
      <c r="O288" s="20">
        <f t="shared" si="23"/>
        <v>7.6791364083071585</v>
      </c>
      <c r="P288" s="20">
        <f t="shared" si="24"/>
        <v>4.1251702192340343</v>
      </c>
    </row>
    <row r="289" spans="1:16" x14ac:dyDescent="0.2">
      <c r="A289" s="1">
        <v>1757</v>
      </c>
      <c r="B289" s="3" t="s">
        <v>223</v>
      </c>
      <c r="C289" s="1">
        <v>1.5901296127898801</v>
      </c>
      <c r="D289" s="23">
        <f>VLOOKUP(A289,CentroidFlowpath!$C$2:$D$290,2,FALSE)</f>
        <v>11040.861306991001</v>
      </c>
      <c r="E289" s="23">
        <f>VLOOKUP($A289,Longest_FlowPath!$B$2:$T$290,9,FALSE)</f>
        <v>21998.135403173699</v>
      </c>
      <c r="F289" s="20">
        <f t="shared" si="20"/>
        <v>0.50189987035892691</v>
      </c>
      <c r="G289" s="26">
        <f>VLOOKUP($A289,Longest_FlowPath!$B$2:$T$290,2,FALSE)</f>
        <v>5.2151165040760002E-3</v>
      </c>
      <c r="H289" s="20">
        <f>VLOOKUP($A289,Longest_FlowPath!$B$2:$T$290,3,FALSE)</f>
        <v>533.99493399999903</v>
      </c>
      <c r="I289" s="20">
        <f>VLOOKUP($A289,Longest_FlowPath!$B$2:$T$290,3,FALSE)</f>
        <v>533.99493399999903</v>
      </c>
      <c r="J289" s="26">
        <f>VLOOKUP($A289,Longest_FlowPath!$B$2:$T$290,5,FALSE)</f>
        <v>5.169030158662E-3</v>
      </c>
      <c r="K289" s="20">
        <f>VLOOKUP($A289,Longest_FlowPath!$B$2:$T$290,6,FALSE)</f>
        <v>419.993469</v>
      </c>
      <c r="L289" s="20">
        <f>VLOOKUP($A289,Longest_FlowPath!$B$2:$T$290,7,FALSE)</f>
        <v>505.275238</v>
      </c>
      <c r="M289" s="20">
        <f t="shared" si="21"/>
        <v>27.53581514152128</v>
      </c>
      <c r="N289" s="20">
        <f t="shared" si="22"/>
        <v>27.29247923773536</v>
      </c>
      <c r="O289" s="20">
        <f t="shared" si="23"/>
        <v>4.1663135233283519</v>
      </c>
      <c r="P289" s="20">
        <f t="shared" si="24"/>
        <v>2.091072217233144</v>
      </c>
    </row>
    <row r="290" spans="1:16" x14ac:dyDescent="0.2">
      <c r="A290" s="1">
        <v>1761</v>
      </c>
      <c r="B290" s="3" t="s">
        <v>222</v>
      </c>
      <c r="C290" s="1">
        <v>4.6174916955500196</v>
      </c>
      <c r="D290" s="23">
        <f>VLOOKUP(A290,CentroidFlowpath!$C$2:$D$290,2,FALSE)</f>
        <v>16077.440025427601</v>
      </c>
      <c r="E290" s="23">
        <f>VLOOKUP($A290,Longest_FlowPath!$B$2:$T$290,9,FALSE)</f>
        <v>30711.414321074499</v>
      </c>
      <c r="F290" s="20">
        <f t="shared" si="20"/>
        <v>0.52350047631623042</v>
      </c>
      <c r="G290" s="26">
        <f>VLOOKUP($A290,Longest_FlowPath!$B$2:$T$290,2,FALSE)</f>
        <v>5.6651868644360002E-3</v>
      </c>
      <c r="H290" s="20">
        <f>VLOOKUP($A290,Longest_FlowPath!$B$2:$T$290,3,FALSE)</f>
        <v>594.34814500000005</v>
      </c>
      <c r="I290" s="20">
        <f>VLOOKUP($A290,Longest_FlowPath!$B$2:$T$290,3,FALSE)</f>
        <v>594.34814500000005</v>
      </c>
      <c r="J290" s="26">
        <f>VLOOKUP($A290,Longest_FlowPath!$B$2:$T$290,5,FALSE)</f>
        <v>4.8584131762899998E-3</v>
      </c>
      <c r="K290" s="20">
        <f>VLOOKUP($A290,Longest_FlowPath!$B$2:$T$290,6,FALSE)</f>
        <v>425.12548800000002</v>
      </c>
      <c r="L290" s="20">
        <f>VLOOKUP($A290,Longest_FlowPath!$B$2:$T$290,7,FALSE)</f>
        <v>537.03204300000004</v>
      </c>
      <c r="M290" s="20">
        <f t="shared" si="21"/>
        <v>29.912186644222082</v>
      </c>
      <c r="N290" s="20">
        <f t="shared" si="22"/>
        <v>25.6524215708112</v>
      </c>
      <c r="O290" s="20">
        <f t="shared" si="23"/>
        <v>5.8165557426277461</v>
      </c>
      <c r="P290" s="20">
        <f t="shared" si="24"/>
        <v>3.0449697017855306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290"/>
  <sheetViews>
    <sheetView workbookViewId="0"/>
  </sheetViews>
  <sheetFormatPr defaultRowHeight="12.75" x14ac:dyDescent="0.2"/>
  <cols>
    <col min="6" max="6" width="9.140625" style="4"/>
    <col min="7" max="11" width="0" style="4" hidden="1" customWidth="1"/>
    <col min="12" max="12" width="16.85546875" style="4" customWidth="1"/>
  </cols>
  <sheetData>
    <row r="1" spans="1:49" x14ac:dyDescent="0.2">
      <c r="A1" t="s">
        <v>330</v>
      </c>
      <c r="B1" t="s">
        <v>331</v>
      </c>
      <c r="C1" t="s">
        <v>332</v>
      </c>
      <c r="D1" t="s">
        <v>333</v>
      </c>
      <c r="E1" t="s">
        <v>334</v>
      </c>
      <c r="F1" s="4" t="s">
        <v>335</v>
      </c>
      <c r="G1" s="4" t="s">
        <v>336</v>
      </c>
      <c r="H1" s="4" t="s">
        <v>337</v>
      </c>
      <c r="I1" s="4" t="s">
        <v>338</v>
      </c>
      <c r="J1" s="4" t="s">
        <v>339</v>
      </c>
      <c r="K1" s="4" t="s">
        <v>340</v>
      </c>
      <c r="L1" s="4" t="s">
        <v>341</v>
      </c>
      <c r="M1" t="s">
        <v>342</v>
      </c>
      <c r="N1" t="s">
        <v>343</v>
      </c>
      <c r="O1" t="s">
        <v>344</v>
      </c>
      <c r="P1" t="s">
        <v>345</v>
      </c>
      <c r="Q1" t="s">
        <v>346</v>
      </c>
      <c r="R1" t="s">
        <v>347</v>
      </c>
      <c r="S1" t="s">
        <v>348</v>
      </c>
      <c r="T1" t="s">
        <v>349</v>
      </c>
      <c r="U1" t="s">
        <v>350</v>
      </c>
      <c r="V1" t="s">
        <v>351</v>
      </c>
      <c r="W1" t="s">
        <v>352</v>
      </c>
      <c r="X1" t="s">
        <v>353</v>
      </c>
      <c r="Y1" t="s">
        <v>354</v>
      </c>
      <c r="Z1" t="s">
        <v>355</v>
      </c>
      <c r="AA1" t="s">
        <v>356</v>
      </c>
      <c r="AB1" t="s">
        <v>357</v>
      </c>
      <c r="AC1" t="s">
        <v>358</v>
      </c>
      <c r="AD1" t="s">
        <v>359</v>
      </c>
      <c r="AE1" t="s">
        <v>360</v>
      </c>
      <c r="AF1" t="s">
        <v>361</v>
      </c>
      <c r="AG1" t="s">
        <v>362</v>
      </c>
      <c r="AH1" t="s">
        <v>363</v>
      </c>
      <c r="AI1" t="s">
        <v>364</v>
      </c>
      <c r="AJ1" t="s">
        <v>365</v>
      </c>
      <c r="AK1" t="s">
        <v>366</v>
      </c>
      <c r="AL1" t="s">
        <v>367</v>
      </c>
      <c r="AM1" t="s">
        <v>368</v>
      </c>
      <c r="AN1" t="s">
        <v>369</v>
      </c>
      <c r="AO1" t="s">
        <v>370</v>
      </c>
      <c r="AP1" t="s">
        <v>371</v>
      </c>
      <c r="AQ1" t="s">
        <v>372</v>
      </c>
      <c r="AR1" t="s">
        <v>373</v>
      </c>
      <c r="AS1" t="s">
        <v>374</v>
      </c>
      <c r="AT1" t="s">
        <v>375</v>
      </c>
      <c r="AU1" t="s">
        <v>376</v>
      </c>
      <c r="AV1" t="s">
        <v>377</v>
      </c>
      <c r="AW1" t="s">
        <v>378</v>
      </c>
    </row>
    <row r="2" spans="1:49" x14ac:dyDescent="0.2">
      <c r="A2">
        <v>5</v>
      </c>
      <c r="B2">
        <v>5</v>
      </c>
      <c r="C2">
        <v>204724.414041168</v>
      </c>
      <c r="D2">
        <v>677506398.30401003</v>
      </c>
      <c r="E2">
        <v>845</v>
      </c>
      <c r="F2" s="4">
        <v>845</v>
      </c>
      <c r="H2" s="4" t="s">
        <v>379</v>
      </c>
      <c r="I2" s="4" t="s">
        <v>380</v>
      </c>
      <c r="J2" s="4" t="s">
        <v>381</v>
      </c>
      <c r="K2" s="4" t="s">
        <v>382</v>
      </c>
      <c r="L2" s="4" t="s">
        <v>218</v>
      </c>
      <c r="M2">
        <v>0</v>
      </c>
      <c r="N2">
        <v>3.0747840404510498</v>
      </c>
      <c r="O2">
        <v>0</v>
      </c>
      <c r="P2">
        <v>0</v>
      </c>
      <c r="Q2">
        <v>0</v>
      </c>
      <c r="R2">
        <v>4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W2">
        <v>24.3022952657875</v>
      </c>
    </row>
    <row r="3" spans="1:49" x14ac:dyDescent="0.2">
      <c r="A3">
        <v>6</v>
      </c>
      <c r="B3">
        <v>6</v>
      </c>
      <c r="C3">
        <v>156102.36889696101</v>
      </c>
      <c r="D3">
        <v>547267379.52155101</v>
      </c>
      <c r="E3">
        <v>359</v>
      </c>
      <c r="F3" s="4">
        <v>359</v>
      </c>
      <c r="H3" s="4" t="s">
        <v>383</v>
      </c>
      <c r="I3" s="4" t="s">
        <v>380</v>
      </c>
      <c r="J3" s="4" t="s">
        <v>381</v>
      </c>
      <c r="K3" s="4" t="s">
        <v>382</v>
      </c>
      <c r="L3" s="4" t="s">
        <v>87</v>
      </c>
      <c r="M3">
        <v>0</v>
      </c>
      <c r="N3">
        <v>3.6112358570098801</v>
      </c>
      <c r="O3">
        <v>0</v>
      </c>
      <c r="P3">
        <v>0</v>
      </c>
      <c r="Q3">
        <v>0</v>
      </c>
      <c r="R3">
        <v>3.75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W3">
        <v>19.630594603622701</v>
      </c>
    </row>
    <row r="4" spans="1:49" x14ac:dyDescent="0.2">
      <c r="A4">
        <v>7</v>
      </c>
      <c r="B4">
        <v>7</v>
      </c>
      <c r="C4">
        <v>212795.28569468801</v>
      </c>
      <c r="D4">
        <v>1027797434.2844501</v>
      </c>
      <c r="E4">
        <v>60</v>
      </c>
      <c r="F4" s="4">
        <v>60</v>
      </c>
      <c r="H4" s="4" t="s">
        <v>384</v>
      </c>
      <c r="I4" s="4" t="s">
        <v>380</v>
      </c>
      <c r="J4" s="4" t="s">
        <v>381</v>
      </c>
      <c r="K4" s="4" t="s">
        <v>382</v>
      </c>
      <c r="L4" s="4" t="s">
        <v>189</v>
      </c>
      <c r="M4">
        <v>0</v>
      </c>
      <c r="N4">
        <v>3.7444682121276802</v>
      </c>
      <c r="O4">
        <v>0</v>
      </c>
      <c r="P4">
        <v>0</v>
      </c>
      <c r="Q4">
        <v>0</v>
      </c>
      <c r="R4">
        <v>4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W4">
        <v>36.867307502816701</v>
      </c>
    </row>
    <row r="5" spans="1:49" x14ac:dyDescent="0.2">
      <c r="A5">
        <v>8</v>
      </c>
      <c r="B5">
        <v>8</v>
      </c>
      <c r="C5">
        <v>342519.696192801</v>
      </c>
      <c r="D5">
        <v>2481535746.5840402</v>
      </c>
      <c r="E5">
        <v>61</v>
      </c>
      <c r="F5" s="4">
        <v>61</v>
      </c>
      <c r="H5" s="4" t="s">
        <v>385</v>
      </c>
      <c r="I5" s="4" t="s">
        <v>380</v>
      </c>
      <c r="J5" s="4" t="s">
        <v>381</v>
      </c>
      <c r="K5" s="4" t="s">
        <v>382</v>
      </c>
      <c r="L5" s="4" t="s">
        <v>203</v>
      </c>
      <c r="M5">
        <v>0</v>
      </c>
      <c r="N5">
        <v>2.4420127868652299</v>
      </c>
      <c r="O5">
        <v>0</v>
      </c>
      <c r="P5">
        <v>0</v>
      </c>
      <c r="Q5">
        <v>0</v>
      </c>
      <c r="R5">
        <v>4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W5">
        <v>89.013202793445899</v>
      </c>
    </row>
    <row r="6" spans="1:49" x14ac:dyDescent="0.2">
      <c r="A6">
        <v>19</v>
      </c>
      <c r="B6">
        <v>19</v>
      </c>
      <c r="C6">
        <v>193503.94435621699</v>
      </c>
      <c r="D6">
        <v>369879201.14475399</v>
      </c>
      <c r="E6">
        <v>72</v>
      </c>
      <c r="F6" s="4">
        <v>72</v>
      </c>
      <c r="H6" s="4" t="s">
        <v>386</v>
      </c>
      <c r="I6" s="4" t="s">
        <v>380</v>
      </c>
      <c r="J6" s="4" t="s">
        <v>381</v>
      </c>
      <c r="K6" s="4" t="s">
        <v>382</v>
      </c>
      <c r="L6" s="4" t="s">
        <v>228</v>
      </c>
      <c r="M6">
        <v>0</v>
      </c>
      <c r="N6">
        <v>2.0332713127136199</v>
      </c>
      <c r="O6">
        <v>0</v>
      </c>
      <c r="P6">
        <v>0</v>
      </c>
      <c r="Q6">
        <v>0</v>
      </c>
      <c r="R6">
        <v>4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W6">
        <v>13.267643791106901</v>
      </c>
    </row>
    <row r="7" spans="1:49" x14ac:dyDescent="0.2">
      <c r="A7">
        <v>25</v>
      </c>
      <c r="B7">
        <v>25</v>
      </c>
      <c r="C7">
        <v>447047.254853844</v>
      </c>
      <c r="D7">
        <v>3361026938.3871899</v>
      </c>
      <c r="E7">
        <v>1625</v>
      </c>
      <c r="F7" s="4">
        <v>1625</v>
      </c>
      <c r="H7" s="4" t="s">
        <v>387</v>
      </c>
      <c r="I7" s="4" t="s">
        <v>380</v>
      </c>
      <c r="J7" s="4" t="s">
        <v>381</v>
      </c>
      <c r="K7" s="4" t="s">
        <v>382</v>
      </c>
      <c r="L7" s="4" t="s">
        <v>268</v>
      </c>
      <c r="M7">
        <v>0</v>
      </c>
      <c r="N7">
        <v>1.6839531660079901</v>
      </c>
      <c r="O7">
        <v>0</v>
      </c>
      <c r="P7">
        <v>0</v>
      </c>
      <c r="Q7">
        <v>0</v>
      </c>
      <c r="R7">
        <v>4.5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W7">
        <v>120.560734566376</v>
      </c>
    </row>
    <row r="8" spans="1:49" x14ac:dyDescent="0.2">
      <c r="A8">
        <v>27</v>
      </c>
      <c r="B8">
        <v>27</v>
      </c>
      <c r="C8">
        <v>477559.06915813597</v>
      </c>
      <c r="D8">
        <v>2904415369.64573</v>
      </c>
      <c r="E8">
        <v>80</v>
      </c>
      <c r="F8" s="4">
        <v>80</v>
      </c>
      <c r="H8" s="4" t="s">
        <v>388</v>
      </c>
      <c r="I8" s="4" t="s">
        <v>380</v>
      </c>
      <c r="J8" s="4" t="s">
        <v>381</v>
      </c>
      <c r="K8" s="4" t="s">
        <v>382</v>
      </c>
      <c r="L8" s="4" t="s">
        <v>262</v>
      </c>
      <c r="M8">
        <v>0</v>
      </c>
      <c r="N8">
        <v>1.60770463943481</v>
      </c>
      <c r="O8">
        <v>0</v>
      </c>
      <c r="P8">
        <v>0</v>
      </c>
      <c r="Q8">
        <v>0</v>
      </c>
      <c r="R8">
        <v>4.5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W8">
        <v>104.18198273007199</v>
      </c>
    </row>
    <row r="9" spans="1:49" x14ac:dyDescent="0.2">
      <c r="A9">
        <v>28</v>
      </c>
      <c r="B9">
        <v>28</v>
      </c>
      <c r="C9">
        <v>623818.91771390196</v>
      </c>
      <c r="D9">
        <v>6446724868.15207</v>
      </c>
      <c r="E9">
        <v>81</v>
      </c>
      <c r="F9" s="4">
        <v>81</v>
      </c>
      <c r="H9" s="4" t="s">
        <v>389</v>
      </c>
      <c r="I9" s="4" t="s">
        <v>380</v>
      </c>
      <c r="J9" s="4" t="s">
        <v>381</v>
      </c>
      <c r="K9" s="4" t="s">
        <v>382</v>
      </c>
      <c r="L9" s="4" t="s">
        <v>261</v>
      </c>
      <c r="M9">
        <v>0</v>
      </c>
      <c r="N9">
        <v>2.4152767658233598</v>
      </c>
      <c r="O9">
        <v>0</v>
      </c>
      <c r="P9">
        <v>0</v>
      </c>
      <c r="Q9">
        <v>0</v>
      </c>
      <c r="R9">
        <v>4.25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W9">
        <v>231.24536039115901</v>
      </c>
    </row>
    <row r="10" spans="1:49" x14ac:dyDescent="0.2">
      <c r="A10">
        <v>30</v>
      </c>
      <c r="B10">
        <v>30</v>
      </c>
      <c r="C10">
        <v>802165.37007546402</v>
      </c>
      <c r="D10">
        <v>7902371621.9171495</v>
      </c>
      <c r="E10">
        <v>1065</v>
      </c>
      <c r="F10" s="4">
        <v>1065</v>
      </c>
      <c r="H10" s="4" t="s">
        <v>390</v>
      </c>
      <c r="I10" s="4" t="s">
        <v>380</v>
      </c>
      <c r="J10" s="4" t="s">
        <v>381</v>
      </c>
      <c r="K10" s="4" t="s">
        <v>382</v>
      </c>
      <c r="L10" s="4" t="s">
        <v>295</v>
      </c>
      <c r="M10">
        <v>0</v>
      </c>
      <c r="N10">
        <v>2.2465722560882502</v>
      </c>
      <c r="O10">
        <v>0</v>
      </c>
      <c r="P10">
        <v>0</v>
      </c>
      <c r="Q10">
        <v>0</v>
      </c>
      <c r="R10">
        <v>4.5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W10">
        <v>283.45971187365302</v>
      </c>
    </row>
    <row r="11" spans="1:49" x14ac:dyDescent="0.2">
      <c r="A11">
        <v>39</v>
      </c>
      <c r="B11">
        <v>39</v>
      </c>
      <c r="C11">
        <v>774606.31889454206</v>
      </c>
      <c r="D11">
        <v>8506378806.9257603</v>
      </c>
      <c r="E11">
        <v>92</v>
      </c>
      <c r="F11" s="4">
        <v>92</v>
      </c>
      <c r="H11" s="4" t="s">
        <v>391</v>
      </c>
      <c r="I11" s="4" t="s">
        <v>380</v>
      </c>
      <c r="J11" s="4" t="s">
        <v>381</v>
      </c>
      <c r="K11" s="4" t="s">
        <v>382</v>
      </c>
      <c r="L11" s="4" t="s">
        <v>300</v>
      </c>
      <c r="M11">
        <v>0</v>
      </c>
      <c r="N11">
        <v>4.4835090637206996</v>
      </c>
      <c r="O11">
        <v>0</v>
      </c>
      <c r="P11">
        <v>0</v>
      </c>
      <c r="Q11">
        <v>0</v>
      </c>
      <c r="R11">
        <v>4.75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W11">
        <v>305.12557508834999</v>
      </c>
    </row>
    <row r="12" spans="1:49" x14ac:dyDescent="0.2">
      <c r="A12">
        <v>41</v>
      </c>
      <c r="B12">
        <v>41</v>
      </c>
      <c r="C12">
        <v>643307.11298938002</v>
      </c>
      <c r="D12">
        <v>7155289455.2126303</v>
      </c>
      <c r="E12">
        <v>1145</v>
      </c>
      <c r="F12" s="4">
        <v>1145</v>
      </c>
      <c r="H12" s="4" t="s">
        <v>392</v>
      </c>
      <c r="I12" s="4" t="s">
        <v>380</v>
      </c>
      <c r="J12" s="4" t="s">
        <v>381</v>
      </c>
      <c r="K12" s="4" t="s">
        <v>382</v>
      </c>
      <c r="L12" s="4" t="s">
        <v>306</v>
      </c>
      <c r="M12">
        <v>0</v>
      </c>
      <c r="N12">
        <v>3.6373100280761701</v>
      </c>
      <c r="O12">
        <v>0</v>
      </c>
      <c r="P12">
        <v>0</v>
      </c>
      <c r="Q12">
        <v>0</v>
      </c>
      <c r="R12">
        <v>5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W12">
        <v>256.66171934028802</v>
      </c>
    </row>
    <row r="13" spans="1:49" x14ac:dyDescent="0.2">
      <c r="A13">
        <v>42</v>
      </c>
      <c r="B13">
        <v>42</v>
      </c>
      <c r="C13">
        <v>630905.533461913</v>
      </c>
      <c r="D13">
        <v>7602184442.2342196</v>
      </c>
      <c r="E13">
        <v>95</v>
      </c>
      <c r="F13" s="4">
        <v>95</v>
      </c>
      <c r="H13" s="4" t="s">
        <v>393</v>
      </c>
      <c r="I13" s="4" t="s">
        <v>380</v>
      </c>
      <c r="J13" s="4" t="s">
        <v>381</v>
      </c>
      <c r="K13" s="4" t="s">
        <v>382</v>
      </c>
      <c r="L13" s="4" t="s">
        <v>304</v>
      </c>
      <c r="M13">
        <v>0</v>
      </c>
      <c r="N13">
        <v>4.9704184532165501</v>
      </c>
      <c r="O13">
        <v>0</v>
      </c>
      <c r="P13">
        <v>0</v>
      </c>
      <c r="Q13">
        <v>0</v>
      </c>
      <c r="R13">
        <v>4.75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W13">
        <v>272.69193537158498</v>
      </c>
    </row>
    <row r="14" spans="1:49" x14ac:dyDescent="0.2">
      <c r="A14">
        <v>44</v>
      </c>
      <c r="B14">
        <v>44</v>
      </c>
      <c r="C14">
        <v>245078.74474965699</v>
      </c>
      <c r="D14">
        <v>1386845988.4644001</v>
      </c>
      <c r="E14">
        <v>97</v>
      </c>
      <c r="F14" s="4">
        <v>97</v>
      </c>
      <c r="H14" s="4" t="s">
        <v>394</v>
      </c>
      <c r="I14" s="4" t="s">
        <v>380</v>
      </c>
      <c r="J14" s="4" t="s">
        <v>381</v>
      </c>
      <c r="K14" s="4" t="s">
        <v>382</v>
      </c>
      <c r="L14" s="4" t="s">
        <v>307</v>
      </c>
      <c r="M14">
        <v>0</v>
      </c>
      <c r="N14">
        <v>3.4011979103088299</v>
      </c>
      <c r="O14">
        <v>0</v>
      </c>
      <c r="P14">
        <v>0</v>
      </c>
      <c r="Q14">
        <v>0</v>
      </c>
      <c r="R14">
        <v>5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W14">
        <v>49.7464537371227</v>
      </c>
    </row>
    <row r="15" spans="1:49" x14ac:dyDescent="0.2">
      <c r="A15">
        <v>46</v>
      </c>
      <c r="B15">
        <v>46</v>
      </c>
      <c r="C15">
        <v>569488.21469581802</v>
      </c>
      <c r="D15">
        <v>5229856106.6144505</v>
      </c>
      <c r="E15">
        <v>99</v>
      </c>
      <c r="F15" s="4">
        <v>99</v>
      </c>
      <c r="H15" s="4" t="s">
        <v>395</v>
      </c>
      <c r="I15" s="4" t="s">
        <v>380</v>
      </c>
      <c r="J15" s="4" t="s">
        <v>381</v>
      </c>
      <c r="K15" s="4" t="s">
        <v>382</v>
      </c>
      <c r="L15" s="4" t="s">
        <v>312</v>
      </c>
      <c r="M15">
        <v>0</v>
      </c>
      <c r="N15">
        <v>4.9353375434875399</v>
      </c>
      <c r="O15">
        <v>0</v>
      </c>
      <c r="P15">
        <v>0</v>
      </c>
      <c r="Q15">
        <v>0</v>
      </c>
      <c r="R15">
        <v>4.75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W15">
        <v>187.59602509834201</v>
      </c>
    </row>
    <row r="16" spans="1:49" x14ac:dyDescent="0.2">
      <c r="A16">
        <v>47</v>
      </c>
      <c r="B16">
        <v>47</v>
      </c>
      <c r="C16">
        <v>787007.89710981306</v>
      </c>
      <c r="D16">
        <v>14200945251.2822</v>
      </c>
      <c r="E16">
        <v>100</v>
      </c>
      <c r="F16" s="4">
        <v>100</v>
      </c>
      <c r="H16" s="4" t="s">
        <v>396</v>
      </c>
      <c r="I16" s="4" t="s">
        <v>380</v>
      </c>
      <c r="J16" s="4" t="s">
        <v>381</v>
      </c>
      <c r="K16" s="4" t="s">
        <v>382</v>
      </c>
      <c r="L16" s="4" t="s">
        <v>318</v>
      </c>
      <c r="M16">
        <v>0</v>
      </c>
      <c r="N16">
        <v>2.6490483283996502</v>
      </c>
      <c r="O16">
        <v>0</v>
      </c>
      <c r="P16">
        <v>0</v>
      </c>
      <c r="Q16">
        <v>0</v>
      </c>
      <c r="R16">
        <v>5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W16">
        <v>509.390856549646</v>
      </c>
    </row>
    <row r="17" spans="1:49" x14ac:dyDescent="0.2">
      <c r="A17">
        <v>48</v>
      </c>
      <c r="B17">
        <v>48</v>
      </c>
      <c r="C17">
        <v>1105708.69802711</v>
      </c>
      <c r="D17">
        <v>11012695230.9254</v>
      </c>
      <c r="E17">
        <v>101</v>
      </c>
      <c r="F17" s="4">
        <v>101</v>
      </c>
      <c r="H17" s="4" t="s">
        <v>397</v>
      </c>
      <c r="I17" s="4" t="s">
        <v>380</v>
      </c>
      <c r="J17" s="4" t="s">
        <v>381</v>
      </c>
      <c r="K17" s="4" t="s">
        <v>382</v>
      </c>
      <c r="L17" s="4" t="s">
        <v>315</v>
      </c>
      <c r="M17">
        <v>0</v>
      </c>
      <c r="N17">
        <v>3.0286991596221902</v>
      </c>
      <c r="O17">
        <v>0</v>
      </c>
      <c r="P17">
        <v>0</v>
      </c>
      <c r="Q17">
        <v>0</v>
      </c>
      <c r="R17">
        <v>5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W17">
        <v>395.02766592912297</v>
      </c>
    </row>
    <row r="18" spans="1:49" x14ac:dyDescent="0.2">
      <c r="A18">
        <v>49</v>
      </c>
      <c r="B18">
        <v>49</v>
      </c>
      <c r="C18">
        <v>304921.26745284302</v>
      </c>
      <c r="D18">
        <v>1959049043.4447801</v>
      </c>
      <c r="E18">
        <v>1130</v>
      </c>
      <c r="F18" s="4">
        <v>1130</v>
      </c>
      <c r="H18" s="4" t="s">
        <v>398</v>
      </c>
      <c r="I18" s="4" t="s">
        <v>380</v>
      </c>
      <c r="J18" s="4" t="s">
        <v>381</v>
      </c>
      <c r="K18" s="4" t="s">
        <v>382</v>
      </c>
      <c r="L18" s="4" t="s">
        <v>320</v>
      </c>
      <c r="M18">
        <v>0</v>
      </c>
      <c r="N18">
        <v>3.4046630859375</v>
      </c>
      <c r="O18">
        <v>0</v>
      </c>
      <c r="P18">
        <v>0</v>
      </c>
      <c r="Q18">
        <v>0</v>
      </c>
      <c r="R18">
        <v>5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W18">
        <v>70.271496200085394</v>
      </c>
    </row>
    <row r="19" spans="1:49" x14ac:dyDescent="0.2">
      <c r="A19">
        <v>50</v>
      </c>
      <c r="B19">
        <v>50</v>
      </c>
      <c r="C19">
        <v>857480.34212252405</v>
      </c>
      <c r="D19">
        <v>7630423562.8590698</v>
      </c>
      <c r="E19">
        <v>1135</v>
      </c>
      <c r="F19" s="4">
        <v>1135</v>
      </c>
      <c r="H19" s="4" t="s">
        <v>399</v>
      </c>
      <c r="I19" s="4" t="s">
        <v>380</v>
      </c>
      <c r="J19" s="4" t="s">
        <v>381</v>
      </c>
      <c r="K19" s="4" t="s">
        <v>382</v>
      </c>
      <c r="L19" s="4" t="s">
        <v>316</v>
      </c>
      <c r="M19">
        <v>0</v>
      </c>
      <c r="N19">
        <v>2.37314629554748</v>
      </c>
      <c r="O19">
        <v>0</v>
      </c>
      <c r="P19">
        <v>0</v>
      </c>
      <c r="Q19">
        <v>0</v>
      </c>
      <c r="R19">
        <v>5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W19">
        <v>273.70487849535402</v>
      </c>
    </row>
    <row r="20" spans="1:49" x14ac:dyDescent="0.2">
      <c r="A20">
        <v>53</v>
      </c>
      <c r="B20">
        <v>53</v>
      </c>
      <c r="C20">
        <v>1005511.84133432</v>
      </c>
      <c r="D20">
        <v>12317720425.2659</v>
      </c>
      <c r="E20">
        <v>1125</v>
      </c>
      <c r="F20" s="4">
        <v>1125</v>
      </c>
      <c r="H20" s="4" t="s">
        <v>400</v>
      </c>
      <c r="I20" s="4" t="s">
        <v>380</v>
      </c>
      <c r="J20" s="4" t="s">
        <v>381</v>
      </c>
      <c r="K20" s="4" t="s">
        <v>382</v>
      </c>
      <c r="L20" s="4" t="s">
        <v>329</v>
      </c>
      <c r="M20">
        <v>0</v>
      </c>
      <c r="N20">
        <v>0.58367842435836803</v>
      </c>
      <c r="O20">
        <v>0</v>
      </c>
      <c r="P20">
        <v>0</v>
      </c>
      <c r="Q20">
        <v>0</v>
      </c>
      <c r="R20">
        <v>5.5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W20">
        <v>441.83919078194799</v>
      </c>
    </row>
    <row r="21" spans="1:49" x14ac:dyDescent="0.2">
      <c r="A21">
        <v>55</v>
      </c>
      <c r="B21">
        <v>0</v>
      </c>
      <c r="C21">
        <v>331496.08110097703</v>
      </c>
      <c r="D21">
        <v>1736604210.13659</v>
      </c>
      <c r="E21">
        <v>110</v>
      </c>
      <c r="F21" s="4">
        <v>110</v>
      </c>
      <c r="H21" s="4" t="s">
        <v>401</v>
      </c>
      <c r="I21" s="4" t="s">
        <v>380</v>
      </c>
      <c r="J21" s="4" t="s">
        <v>381</v>
      </c>
      <c r="K21" s="4" t="s">
        <v>382</v>
      </c>
      <c r="L21" s="4" t="s">
        <v>48</v>
      </c>
      <c r="M21">
        <v>0</v>
      </c>
      <c r="N21">
        <v>3.3507995605468701</v>
      </c>
      <c r="O21">
        <v>0</v>
      </c>
      <c r="P21">
        <v>0</v>
      </c>
      <c r="Q21">
        <v>0</v>
      </c>
      <c r="R21">
        <v>3.75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W21">
        <v>62.2923538142173</v>
      </c>
    </row>
    <row r="22" spans="1:49" x14ac:dyDescent="0.2">
      <c r="A22">
        <v>56</v>
      </c>
      <c r="B22">
        <v>0</v>
      </c>
      <c r="C22">
        <v>318897.65222962201</v>
      </c>
      <c r="D22">
        <v>1861873531.56355</v>
      </c>
      <c r="E22">
        <v>123</v>
      </c>
      <c r="F22" s="4">
        <v>123</v>
      </c>
      <c r="H22" s="4" t="s">
        <v>402</v>
      </c>
      <c r="I22" s="4" t="s">
        <v>380</v>
      </c>
      <c r="J22" s="4" t="s">
        <v>381</v>
      </c>
      <c r="K22" s="4" t="s">
        <v>382</v>
      </c>
      <c r="L22" s="4" t="s">
        <v>47</v>
      </c>
      <c r="M22">
        <v>0</v>
      </c>
      <c r="N22">
        <v>2.7944383621215798</v>
      </c>
      <c r="O22">
        <v>0</v>
      </c>
      <c r="P22">
        <v>0</v>
      </c>
      <c r="Q22">
        <v>0</v>
      </c>
      <c r="R22">
        <v>3.75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W22">
        <v>66.785790399736698</v>
      </c>
    </row>
    <row r="23" spans="1:49" x14ac:dyDescent="0.2">
      <c r="A23">
        <v>59</v>
      </c>
      <c r="B23">
        <v>0</v>
      </c>
      <c r="C23">
        <v>276771.66036626598</v>
      </c>
      <c r="D23">
        <v>1728292315.7874999</v>
      </c>
      <c r="E23">
        <v>124</v>
      </c>
      <c r="F23" s="4">
        <v>124</v>
      </c>
      <c r="H23" s="4" t="s">
        <v>403</v>
      </c>
      <c r="I23" s="4" t="s">
        <v>380</v>
      </c>
      <c r="J23" s="4" t="s">
        <v>381</v>
      </c>
      <c r="K23" s="4" t="s">
        <v>382</v>
      </c>
      <c r="L23" s="4" t="s">
        <v>46</v>
      </c>
      <c r="M23">
        <v>0</v>
      </c>
      <c r="N23">
        <v>2.67463183403015</v>
      </c>
      <c r="O23">
        <v>0</v>
      </c>
      <c r="P23">
        <v>0</v>
      </c>
      <c r="Q23">
        <v>0</v>
      </c>
      <c r="R23">
        <v>3.75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W23">
        <v>61.994204437037602</v>
      </c>
    </row>
    <row r="24" spans="1:49" x14ac:dyDescent="0.2">
      <c r="A24">
        <v>60</v>
      </c>
      <c r="B24">
        <v>0</v>
      </c>
      <c r="C24">
        <v>291535.44317467499</v>
      </c>
      <c r="D24">
        <v>1126397011.7915201</v>
      </c>
      <c r="E24">
        <v>131</v>
      </c>
      <c r="F24" s="4">
        <v>131</v>
      </c>
      <c r="H24" s="4" t="s">
        <v>404</v>
      </c>
      <c r="I24" s="4" t="s">
        <v>380</v>
      </c>
      <c r="J24" s="4" t="s">
        <v>381</v>
      </c>
      <c r="K24" s="4" t="s">
        <v>382</v>
      </c>
      <c r="L24" s="4" t="s">
        <v>49</v>
      </c>
      <c r="M24">
        <v>0</v>
      </c>
      <c r="N24">
        <v>4.0164661407470703</v>
      </c>
      <c r="O24">
        <v>0</v>
      </c>
      <c r="P24">
        <v>0</v>
      </c>
      <c r="Q24">
        <v>0</v>
      </c>
      <c r="R24">
        <v>3.75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W24">
        <v>40.404094833027898</v>
      </c>
    </row>
    <row r="25" spans="1:49" x14ac:dyDescent="0.2">
      <c r="A25">
        <v>63</v>
      </c>
      <c r="B25">
        <v>0</v>
      </c>
      <c r="C25">
        <v>217913.392256319</v>
      </c>
      <c r="D25">
        <v>888103395.53293002</v>
      </c>
      <c r="E25">
        <v>142</v>
      </c>
      <c r="F25" s="4">
        <v>142</v>
      </c>
      <c r="H25" s="4" t="s">
        <v>405</v>
      </c>
      <c r="I25" s="4" t="s">
        <v>380</v>
      </c>
      <c r="J25" s="4" t="s">
        <v>381</v>
      </c>
      <c r="K25" s="4" t="s">
        <v>382</v>
      </c>
      <c r="L25" s="4" t="s">
        <v>51</v>
      </c>
      <c r="M25">
        <v>0</v>
      </c>
      <c r="N25">
        <v>3.7961981296539302</v>
      </c>
      <c r="O25">
        <v>0</v>
      </c>
      <c r="P25">
        <v>0</v>
      </c>
      <c r="Q25">
        <v>0</v>
      </c>
      <c r="R25">
        <v>3.75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W25">
        <v>31.856453309987899</v>
      </c>
    </row>
    <row r="26" spans="1:49" x14ac:dyDescent="0.2">
      <c r="A26">
        <v>65</v>
      </c>
      <c r="B26">
        <v>0</v>
      </c>
      <c r="C26">
        <v>342519.69750517601</v>
      </c>
      <c r="D26">
        <v>1925995225.0577199</v>
      </c>
      <c r="E26">
        <v>146</v>
      </c>
      <c r="F26" s="4">
        <v>146</v>
      </c>
      <c r="H26" s="4" t="s">
        <v>406</v>
      </c>
      <c r="I26" s="4" t="s">
        <v>380</v>
      </c>
      <c r="J26" s="4" t="s">
        <v>381</v>
      </c>
      <c r="K26" s="4" t="s">
        <v>382</v>
      </c>
      <c r="L26" s="4" t="s">
        <v>50</v>
      </c>
      <c r="M26">
        <v>0</v>
      </c>
      <c r="N26">
        <v>3.8960990905761701</v>
      </c>
      <c r="O26">
        <v>0</v>
      </c>
      <c r="P26">
        <v>0</v>
      </c>
      <c r="Q26">
        <v>0</v>
      </c>
      <c r="R26">
        <v>3.75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W26">
        <v>69.085848867285506</v>
      </c>
    </row>
    <row r="27" spans="1:49" x14ac:dyDescent="0.2">
      <c r="A27">
        <v>69</v>
      </c>
      <c r="B27">
        <v>0</v>
      </c>
      <c r="C27">
        <v>259842.525589458</v>
      </c>
      <c r="D27">
        <v>1403644147.80983</v>
      </c>
      <c r="E27">
        <v>156</v>
      </c>
      <c r="F27" s="4">
        <v>156</v>
      </c>
      <c r="H27" s="4" t="s">
        <v>407</v>
      </c>
      <c r="I27" s="4" t="s">
        <v>380</v>
      </c>
      <c r="J27" s="4" t="s">
        <v>381</v>
      </c>
      <c r="K27" s="4" t="s">
        <v>382</v>
      </c>
      <c r="L27" s="4" t="s">
        <v>52</v>
      </c>
      <c r="M27">
        <v>0</v>
      </c>
      <c r="N27">
        <v>3.1251876354217498</v>
      </c>
      <c r="O27">
        <v>0</v>
      </c>
      <c r="P27">
        <v>0</v>
      </c>
      <c r="Q27">
        <v>0</v>
      </c>
      <c r="R27">
        <v>3.75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W27">
        <v>50.349007202826002</v>
      </c>
    </row>
    <row r="28" spans="1:49" x14ac:dyDescent="0.2">
      <c r="A28">
        <v>71</v>
      </c>
      <c r="B28">
        <v>0</v>
      </c>
      <c r="C28">
        <v>193700.79238767101</v>
      </c>
      <c r="D28">
        <v>566739295.11212301</v>
      </c>
      <c r="E28">
        <v>162</v>
      </c>
      <c r="F28" s="4">
        <v>162</v>
      </c>
      <c r="H28" s="4" t="s">
        <v>408</v>
      </c>
      <c r="I28" s="4" t="s">
        <v>380</v>
      </c>
      <c r="J28" s="4" t="s">
        <v>381</v>
      </c>
      <c r="K28" s="4" t="s">
        <v>382</v>
      </c>
      <c r="L28" s="4" t="s">
        <v>54</v>
      </c>
      <c r="M28">
        <v>0</v>
      </c>
      <c r="N28">
        <v>6.4509291648864702</v>
      </c>
      <c r="O28">
        <v>0</v>
      </c>
      <c r="P28">
        <v>0</v>
      </c>
      <c r="Q28">
        <v>0</v>
      </c>
      <c r="R28">
        <v>3.75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W28">
        <v>20.3290562613386</v>
      </c>
    </row>
    <row r="29" spans="1:49" x14ac:dyDescent="0.2">
      <c r="A29">
        <v>72</v>
      </c>
      <c r="B29">
        <v>0</v>
      </c>
      <c r="C29">
        <v>225196.856691986</v>
      </c>
      <c r="D29">
        <v>1007085515.1030101</v>
      </c>
      <c r="E29">
        <v>166</v>
      </c>
      <c r="F29" s="4">
        <v>166</v>
      </c>
      <c r="H29" s="4" t="s">
        <v>409</v>
      </c>
      <c r="I29" s="4" t="s">
        <v>380</v>
      </c>
      <c r="J29" s="4" t="s">
        <v>381</v>
      </c>
      <c r="K29" s="4" t="s">
        <v>382</v>
      </c>
      <c r="L29" s="4" t="s">
        <v>53</v>
      </c>
      <c r="M29">
        <v>0</v>
      </c>
      <c r="N29">
        <v>3.70775151252746</v>
      </c>
      <c r="O29">
        <v>0</v>
      </c>
      <c r="P29">
        <v>0</v>
      </c>
      <c r="Q29">
        <v>0</v>
      </c>
      <c r="R29">
        <v>3.75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W29">
        <v>36.124366658673402</v>
      </c>
    </row>
    <row r="30" spans="1:49" x14ac:dyDescent="0.2">
      <c r="A30">
        <v>74</v>
      </c>
      <c r="B30">
        <v>0</v>
      </c>
      <c r="C30">
        <v>195866.148949272</v>
      </c>
      <c r="D30">
        <v>601934055.40380704</v>
      </c>
      <c r="E30">
        <v>172</v>
      </c>
      <c r="F30" s="4">
        <v>172</v>
      </c>
      <c r="H30" s="4" t="s">
        <v>410</v>
      </c>
      <c r="I30" s="4" t="s">
        <v>380</v>
      </c>
      <c r="J30" s="4" t="s">
        <v>381</v>
      </c>
      <c r="K30" s="4" t="s">
        <v>382</v>
      </c>
      <c r="L30" s="4" t="s">
        <v>55</v>
      </c>
      <c r="M30">
        <v>0</v>
      </c>
      <c r="N30">
        <v>5.5198845863342196</v>
      </c>
      <c r="O30">
        <v>0</v>
      </c>
      <c r="P30">
        <v>0</v>
      </c>
      <c r="Q30">
        <v>0</v>
      </c>
      <c r="R30">
        <v>3.75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W30">
        <v>21.5914996250592</v>
      </c>
    </row>
    <row r="31" spans="1:49" x14ac:dyDescent="0.2">
      <c r="A31">
        <v>76</v>
      </c>
      <c r="B31">
        <v>0</v>
      </c>
      <c r="C31">
        <v>261811.03083877999</v>
      </c>
      <c r="D31">
        <v>1082870985.96753</v>
      </c>
      <c r="E31">
        <v>176</v>
      </c>
      <c r="F31" s="4">
        <v>176</v>
      </c>
      <c r="H31" s="4" t="s">
        <v>411</v>
      </c>
      <c r="I31" s="4" t="s">
        <v>380</v>
      </c>
      <c r="J31" s="4" t="s">
        <v>381</v>
      </c>
      <c r="K31" s="4" t="s">
        <v>382</v>
      </c>
      <c r="L31" s="4" t="s">
        <v>59</v>
      </c>
      <c r="M31">
        <v>0</v>
      </c>
      <c r="N31">
        <v>4.1647996902465803</v>
      </c>
      <c r="O31">
        <v>0</v>
      </c>
      <c r="P31">
        <v>0</v>
      </c>
      <c r="Q31">
        <v>0</v>
      </c>
      <c r="R31">
        <v>3.75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W31">
        <v>38.8428072437613</v>
      </c>
    </row>
    <row r="32" spans="1:49" x14ac:dyDescent="0.2">
      <c r="A32">
        <v>79</v>
      </c>
      <c r="B32">
        <v>0</v>
      </c>
      <c r="C32">
        <v>271850.40577318502</v>
      </c>
      <c r="D32">
        <v>1387194738.3159699</v>
      </c>
      <c r="E32">
        <v>186</v>
      </c>
      <c r="F32" s="4">
        <v>186</v>
      </c>
      <c r="H32" s="4" t="s">
        <v>412</v>
      </c>
      <c r="I32" s="4" t="s">
        <v>380</v>
      </c>
      <c r="J32" s="4" t="s">
        <v>381</v>
      </c>
      <c r="K32" s="4" t="s">
        <v>382</v>
      </c>
      <c r="L32" s="4" t="s">
        <v>57</v>
      </c>
      <c r="M32">
        <v>0</v>
      </c>
      <c r="N32">
        <v>4.7961740493774396</v>
      </c>
      <c r="O32">
        <v>0</v>
      </c>
      <c r="P32">
        <v>0</v>
      </c>
      <c r="Q32">
        <v>0</v>
      </c>
      <c r="R32">
        <v>3.75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W32">
        <v>49.7589634667547</v>
      </c>
    </row>
    <row r="33" spans="1:49" x14ac:dyDescent="0.2">
      <c r="A33">
        <v>87</v>
      </c>
      <c r="B33">
        <v>0</v>
      </c>
      <c r="C33">
        <v>270472.44789919199</v>
      </c>
      <c r="D33">
        <v>1285291715.3198099</v>
      </c>
      <c r="E33">
        <v>206</v>
      </c>
      <c r="F33" s="4">
        <v>206</v>
      </c>
      <c r="H33" s="4" t="s">
        <v>413</v>
      </c>
      <c r="I33" s="4" t="s">
        <v>380</v>
      </c>
      <c r="J33" s="4" t="s">
        <v>381</v>
      </c>
      <c r="K33" s="4" t="s">
        <v>382</v>
      </c>
      <c r="L33" s="4" t="s">
        <v>58</v>
      </c>
      <c r="M33">
        <v>0</v>
      </c>
      <c r="N33">
        <v>3.5630962848663299</v>
      </c>
      <c r="O33">
        <v>0</v>
      </c>
      <c r="P33">
        <v>0</v>
      </c>
      <c r="Q33">
        <v>0</v>
      </c>
      <c r="R33">
        <v>3.75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W33">
        <v>46.103680860526303</v>
      </c>
    </row>
    <row r="34" spans="1:49" x14ac:dyDescent="0.2">
      <c r="A34">
        <v>89</v>
      </c>
      <c r="B34">
        <v>0</v>
      </c>
      <c r="C34">
        <v>302755.91417200101</v>
      </c>
      <c r="D34">
        <v>1465256774.29602</v>
      </c>
      <c r="E34">
        <v>212</v>
      </c>
      <c r="F34" s="4">
        <v>212</v>
      </c>
      <c r="H34" s="4" t="s">
        <v>414</v>
      </c>
      <c r="I34" s="4" t="s">
        <v>380</v>
      </c>
      <c r="J34" s="4" t="s">
        <v>381</v>
      </c>
      <c r="K34" s="4" t="s">
        <v>382</v>
      </c>
      <c r="L34" s="4" t="s">
        <v>56</v>
      </c>
      <c r="M34">
        <v>0</v>
      </c>
      <c r="N34">
        <v>5.7691903114318803</v>
      </c>
      <c r="O34">
        <v>0</v>
      </c>
      <c r="P34">
        <v>0</v>
      </c>
      <c r="Q34">
        <v>0</v>
      </c>
      <c r="R34">
        <v>3.75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W34">
        <v>52.5590649155154</v>
      </c>
    </row>
    <row r="35" spans="1:49" x14ac:dyDescent="0.2">
      <c r="A35">
        <v>90</v>
      </c>
      <c r="B35">
        <v>0</v>
      </c>
      <c r="C35">
        <v>203149.612072683</v>
      </c>
      <c r="D35">
        <v>575700251.43811297</v>
      </c>
      <c r="E35">
        <v>218</v>
      </c>
      <c r="F35" s="4">
        <v>218</v>
      </c>
      <c r="H35" s="4" t="s">
        <v>415</v>
      </c>
      <c r="I35" s="4" t="s">
        <v>380</v>
      </c>
      <c r="J35" s="4" t="s">
        <v>381</v>
      </c>
      <c r="K35" s="4" t="s">
        <v>382</v>
      </c>
      <c r="L35" s="4" t="s">
        <v>60</v>
      </c>
      <c r="M35">
        <v>0</v>
      </c>
      <c r="N35">
        <v>4.3072748184204102</v>
      </c>
      <c r="O35">
        <v>0</v>
      </c>
      <c r="P35">
        <v>0</v>
      </c>
      <c r="Q35">
        <v>0</v>
      </c>
      <c r="R35">
        <v>3.75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W35">
        <v>20.6504876264788</v>
      </c>
    </row>
    <row r="36" spans="1:49" x14ac:dyDescent="0.2">
      <c r="A36">
        <v>95</v>
      </c>
      <c r="B36">
        <v>0</v>
      </c>
      <c r="C36">
        <v>127559.057217329</v>
      </c>
      <c r="D36">
        <v>380177034.35010999</v>
      </c>
      <c r="E36">
        <v>233</v>
      </c>
      <c r="F36" s="4">
        <v>233</v>
      </c>
      <c r="H36" s="4" t="s">
        <v>416</v>
      </c>
      <c r="I36" s="4" t="s">
        <v>380</v>
      </c>
      <c r="J36" s="4" t="s">
        <v>381</v>
      </c>
      <c r="K36" s="4" t="s">
        <v>382</v>
      </c>
      <c r="L36" s="4" t="s">
        <v>62</v>
      </c>
      <c r="M36">
        <v>0</v>
      </c>
      <c r="N36">
        <v>5.5214095115661603</v>
      </c>
      <c r="O36">
        <v>0</v>
      </c>
      <c r="P36">
        <v>0</v>
      </c>
      <c r="Q36">
        <v>0</v>
      </c>
      <c r="R36">
        <v>3.75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W36">
        <v>13.6370292076593</v>
      </c>
    </row>
    <row r="37" spans="1:49" x14ac:dyDescent="0.2">
      <c r="A37">
        <v>96</v>
      </c>
      <c r="B37">
        <v>0</v>
      </c>
      <c r="C37">
        <v>185236.223358869</v>
      </c>
      <c r="D37">
        <v>803386032.62494397</v>
      </c>
      <c r="E37">
        <v>235</v>
      </c>
      <c r="F37" s="4">
        <v>235</v>
      </c>
      <c r="H37" s="4" t="s">
        <v>417</v>
      </c>
      <c r="I37" s="4" t="s">
        <v>380</v>
      </c>
      <c r="J37" s="4" t="s">
        <v>381</v>
      </c>
      <c r="K37" s="4" t="s">
        <v>382</v>
      </c>
      <c r="L37" s="4" t="s">
        <v>61</v>
      </c>
      <c r="M37">
        <v>0</v>
      </c>
      <c r="N37">
        <v>3.2237088680267298</v>
      </c>
      <c r="O37">
        <v>0</v>
      </c>
      <c r="P37">
        <v>0</v>
      </c>
      <c r="Q37">
        <v>0</v>
      </c>
      <c r="R37">
        <v>3.75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W37">
        <v>28.8176239016125</v>
      </c>
    </row>
    <row r="38" spans="1:49" x14ac:dyDescent="0.2">
      <c r="A38">
        <v>97</v>
      </c>
      <c r="B38">
        <v>0</v>
      </c>
      <c r="C38">
        <v>269488.19593065197</v>
      </c>
      <c r="D38">
        <v>1103980091.07956</v>
      </c>
      <c r="E38">
        <v>239</v>
      </c>
      <c r="F38" s="4">
        <v>239</v>
      </c>
      <c r="H38" s="4" t="s">
        <v>418</v>
      </c>
      <c r="I38" s="4" t="s">
        <v>380</v>
      </c>
      <c r="J38" s="4" t="s">
        <v>381</v>
      </c>
      <c r="K38" s="4" t="s">
        <v>382</v>
      </c>
      <c r="L38" s="4" t="s">
        <v>64</v>
      </c>
      <c r="M38">
        <v>0</v>
      </c>
      <c r="N38">
        <v>4.6579570770263601</v>
      </c>
      <c r="O38">
        <v>0</v>
      </c>
      <c r="P38">
        <v>0</v>
      </c>
      <c r="Q38">
        <v>0</v>
      </c>
      <c r="R38">
        <v>3.75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W38">
        <v>39.599995229753901</v>
      </c>
    </row>
    <row r="39" spans="1:49" x14ac:dyDescent="0.2">
      <c r="A39">
        <v>99</v>
      </c>
      <c r="B39">
        <v>0</v>
      </c>
      <c r="C39">
        <v>244094.496061988</v>
      </c>
      <c r="D39">
        <v>1151235813.31601</v>
      </c>
      <c r="E39">
        <v>245</v>
      </c>
      <c r="F39" s="4">
        <v>245</v>
      </c>
      <c r="H39" s="4" t="s">
        <v>419</v>
      </c>
      <c r="I39" s="4" t="s">
        <v>380</v>
      </c>
      <c r="J39" s="4" t="s">
        <v>381</v>
      </c>
      <c r="K39" s="4" t="s">
        <v>382</v>
      </c>
      <c r="L39" s="4" t="s">
        <v>63</v>
      </c>
      <c r="M39">
        <v>0</v>
      </c>
      <c r="N39">
        <v>4.3789644241332999</v>
      </c>
      <c r="O39">
        <v>0</v>
      </c>
      <c r="P39">
        <v>0</v>
      </c>
      <c r="Q39">
        <v>0</v>
      </c>
      <c r="R39">
        <v>3.75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W39">
        <v>41.295067804216998</v>
      </c>
    </row>
    <row r="40" spans="1:49" x14ac:dyDescent="0.2">
      <c r="A40">
        <v>105</v>
      </c>
      <c r="B40">
        <v>0</v>
      </c>
      <c r="C40">
        <v>241535.44278115701</v>
      </c>
      <c r="D40">
        <v>1413128228.7353401</v>
      </c>
      <c r="E40">
        <v>264</v>
      </c>
      <c r="F40" s="4">
        <v>264</v>
      </c>
      <c r="H40" s="4" t="s">
        <v>420</v>
      </c>
      <c r="I40" s="4" t="s">
        <v>380</v>
      </c>
      <c r="J40" s="4" t="s">
        <v>381</v>
      </c>
      <c r="K40" s="4" t="s">
        <v>382</v>
      </c>
      <c r="L40" s="4" t="s">
        <v>68</v>
      </c>
      <c r="M40">
        <v>0</v>
      </c>
      <c r="N40">
        <v>4.41900539398193</v>
      </c>
      <c r="O40">
        <v>0</v>
      </c>
      <c r="P40">
        <v>0</v>
      </c>
      <c r="Q40">
        <v>0</v>
      </c>
      <c r="R40">
        <v>3.75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W40">
        <v>50.689203156035397</v>
      </c>
    </row>
    <row r="41" spans="1:49" x14ac:dyDescent="0.2">
      <c r="A41">
        <v>106</v>
      </c>
      <c r="B41">
        <v>0</v>
      </c>
      <c r="C41">
        <v>136614.17821466899</v>
      </c>
      <c r="D41">
        <v>369452949.80146199</v>
      </c>
      <c r="E41">
        <v>269</v>
      </c>
      <c r="F41" s="4">
        <v>269</v>
      </c>
      <c r="H41" s="4" t="s">
        <v>421</v>
      </c>
      <c r="I41" s="4" t="s">
        <v>380</v>
      </c>
      <c r="J41" s="4" t="s">
        <v>381</v>
      </c>
      <c r="K41" s="4" t="s">
        <v>382</v>
      </c>
      <c r="L41" s="4" t="s">
        <v>70</v>
      </c>
      <c r="M41">
        <v>0</v>
      </c>
      <c r="N41">
        <v>6.4342894554138104</v>
      </c>
      <c r="O41">
        <v>0</v>
      </c>
      <c r="P41">
        <v>0</v>
      </c>
      <c r="Q41">
        <v>0</v>
      </c>
      <c r="R41">
        <v>3.75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W41">
        <v>13.252354066865101</v>
      </c>
    </row>
    <row r="42" spans="1:49" x14ac:dyDescent="0.2">
      <c r="A42">
        <v>109</v>
      </c>
      <c r="B42">
        <v>0</v>
      </c>
      <c r="C42">
        <v>263976.38674432703</v>
      </c>
      <c r="D42">
        <v>995557367.82187998</v>
      </c>
      <c r="E42">
        <v>293</v>
      </c>
      <c r="F42" s="4">
        <v>293</v>
      </c>
      <c r="H42" s="4" t="s">
        <v>422</v>
      </c>
      <c r="I42" s="4" t="s">
        <v>380</v>
      </c>
      <c r="J42" s="4" t="s">
        <v>381</v>
      </c>
      <c r="K42" s="4" t="s">
        <v>382</v>
      </c>
      <c r="L42" s="4" t="s">
        <v>72</v>
      </c>
      <c r="M42">
        <v>0</v>
      </c>
      <c r="N42">
        <v>4.3891329765319798</v>
      </c>
      <c r="O42">
        <v>0</v>
      </c>
      <c r="P42">
        <v>0</v>
      </c>
      <c r="Q42">
        <v>0</v>
      </c>
      <c r="R42">
        <v>3.75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W42">
        <v>35.710849620612898</v>
      </c>
    </row>
    <row r="43" spans="1:49" x14ac:dyDescent="0.2">
      <c r="A43">
        <v>114</v>
      </c>
      <c r="B43">
        <v>0</v>
      </c>
      <c r="C43">
        <v>171062.9997368</v>
      </c>
      <c r="D43">
        <v>545949876.76383603</v>
      </c>
      <c r="E43">
        <v>294</v>
      </c>
      <c r="F43" s="4">
        <v>294</v>
      </c>
      <c r="H43" s="4" t="s">
        <v>423</v>
      </c>
      <c r="I43" s="4" t="s">
        <v>380</v>
      </c>
      <c r="J43" s="4" t="s">
        <v>381</v>
      </c>
      <c r="K43" s="4" t="s">
        <v>382</v>
      </c>
      <c r="L43" s="4" t="s">
        <v>69</v>
      </c>
      <c r="M43">
        <v>0</v>
      </c>
      <c r="N43">
        <v>3.7184908390045099</v>
      </c>
      <c r="O43">
        <v>0</v>
      </c>
      <c r="P43">
        <v>0</v>
      </c>
      <c r="Q43">
        <v>0</v>
      </c>
      <c r="R43">
        <v>3.75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W43">
        <v>19.583335505979299</v>
      </c>
    </row>
    <row r="44" spans="1:49" x14ac:dyDescent="0.2">
      <c r="A44">
        <v>116</v>
      </c>
      <c r="B44">
        <v>0</v>
      </c>
      <c r="C44">
        <v>221850.399474203</v>
      </c>
      <c r="D44">
        <v>992408924.02498603</v>
      </c>
      <c r="E44">
        <v>300</v>
      </c>
      <c r="F44" s="4">
        <v>300</v>
      </c>
      <c r="H44" s="4" t="s">
        <v>424</v>
      </c>
      <c r="I44" s="4" t="s">
        <v>380</v>
      </c>
      <c r="J44" s="4" t="s">
        <v>381</v>
      </c>
      <c r="K44" s="4" t="s">
        <v>382</v>
      </c>
      <c r="L44" s="4" t="s">
        <v>66</v>
      </c>
      <c r="M44">
        <v>0</v>
      </c>
      <c r="N44">
        <v>7.0041527748107901</v>
      </c>
      <c r="O44">
        <v>0</v>
      </c>
      <c r="P44">
        <v>0</v>
      </c>
      <c r="Q44">
        <v>0</v>
      </c>
      <c r="R44">
        <v>3.75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W44">
        <v>35.597914287498199</v>
      </c>
    </row>
    <row r="45" spans="1:49" x14ac:dyDescent="0.2">
      <c r="A45">
        <v>117</v>
      </c>
      <c r="B45">
        <v>0</v>
      </c>
      <c r="C45">
        <v>127362.20787348499</v>
      </c>
      <c r="D45">
        <v>298801866.756724</v>
      </c>
      <c r="E45">
        <v>302</v>
      </c>
      <c r="F45" s="4">
        <v>302</v>
      </c>
      <c r="H45" s="4" t="s">
        <v>425</v>
      </c>
      <c r="I45" s="4" t="s">
        <v>380</v>
      </c>
      <c r="J45" s="4" t="s">
        <v>381</v>
      </c>
      <c r="K45" s="4" t="s">
        <v>382</v>
      </c>
      <c r="L45" s="4" t="s">
        <v>67</v>
      </c>
      <c r="M45">
        <v>0</v>
      </c>
      <c r="N45">
        <v>4.4084115028381303</v>
      </c>
      <c r="O45">
        <v>0</v>
      </c>
      <c r="P45">
        <v>0</v>
      </c>
      <c r="Q45">
        <v>0</v>
      </c>
      <c r="R45">
        <v>3.75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W45">
        <v>10.7180850395925</v>
      </c>
    </row>
    <row r="46" spans="1:49" x14ac:dyDescent="0.2">
      <c r="A46">
        <v>118</v>
      </c>
      <c r="B46">
        <v>0</v>
      </c>
      <c r="C46">
        <v>230511.81784680401</v>
      </c>
      <c r="D46">
        <v>1010108022.0392801</v>
      </c>
      <c r="E46">
        <v>304</v>
      </c>
      <c r="F46" s="4">
        <v>304</v>
      </c>
      <c r="H46" s="4" t="s">
        <v>426</v>
      </c>
      <c r="I46" s="4" t="s">
        <v>380</v>
      </c>
      <c r="J46" s="4" t="s">
        <v>381</v>
      </c>
      <c r="K46" s="4" t="s">
        <v>382</v>
      </c>
      <c r="L46" s="4" t="s">
        <v>65</v>
      </c>
      <c r="M46">
        <v>0</v>
      </c>
      <c r="N46">
        <v>5.7643089294433496</v>
      </c>
      <c r="O46">
        <v>0</v>
      </c>
      <c r="P46">
        <v>0</v>
      </c>
      <c r="Q46">
        <v>0</v>
      </c>
      <c r="R46">
        <v>3.75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W46">
        <v>36.232784610432802</v>
      </c>
    </row>
    <row r="47" spans="1:49" x14ac:dyDescent="0.2">
      <c r="A47">
        <v>122</v>
      </c>
      <c r="B47">
        <v>0</v>
      </c>
      <c r="C47">
        <v>237598.43556335499</v>
      </c>
      <c r="D47">
        <v>691592053.19301796</v>
      </c>
      <c r="E47">
        <v>314</v>
      </c>
      <c r="F47" s="4">
        <v>314</v>
      </c>
      <c r="H47" s="4" t="s">
        <v>427</v>
      </c>
      <c r="I47" s="4" t="s">
        <v>380</v>
      </c>
      <c r="J47" s="4" t="s">
        <v>381</v>
      </c>
      <c r="K47" s="4" t="s">
        <v>382</v>
      </c>
      <c r="L47" s="4" t="s">
        <v>74</v>
      </c>
      <c r="M47">
        <v>0</v>
      </c>
      <c r="N47">
        <v>5.2998185157775799</v>
      </c>
      <c r="O47">
        <v>0</v>
      </c>
      <c r="P47">
        <v>0</v>
      </c>
      <c r="Q47">
        <v>0</v>
      </c>
      <c r="R47">
        <v>3.75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W47">
        <v>24.807550633089701</v>
      </c>
    </row>
    <row r="48" spans="1:49" x14ac:dyDescent="0.2">
      <c r="A48">
        <v>123</v>
      </c>
      <c r="B48">
        <v>0</v>
      </c>
      <c r="C48">
        <v>100393.705380178</v>
      </c>
      <c r="D48">
        <v>184934757.49405301</v>
      </c>
      <c r="E48">
        <v>344</v>
      </c>
      <c r="F48" s="4">
        <v>344</v>
      </c>
      <c r="H48" s="4" t="s">
        <v>428</v>
      </c>
      <c r="I48" s="4" t="s">
        <v>380</v>
      </c>
      <c r="J48" s="4" t="s">
        <v>381</v>
      </c>
      <c r="K48" s="4" t="s">
        <v>382</v>
      </c>
      <c r="L48" s="4" t="s">
        <v>88</v>
      </c>
      <c r="M48">
        <v>0</v>
      </c>
      <c r="N48">
        <v>1.7818973064422601</v>
      </c>
      <c r="O48">
        <v>0</v>
      </c>
      <c r="P48">
        <v>0</v>
      </c>
      <c r="Q48">
        <v>0</v>
      </c>
      <c r="R48">
        <v>3.75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W48">
        <v>6.6336481733278303</v>
      </c>
    </row>
    <row r="49" spans="1:49" x14ac:dyDescent="0.2">
      <c r="A49">
        <v>126</v>
      </c>
      <c r="B49">
        <v>0</v>
      </c>
      <c r="C49">
        <v>248818.90393598299</v>
      </c>
      <c r="D49">
        <v>1216413448.8180399</v>
      </c>
      <c r="E49">
        <v>324</v>
      </c>
      <c r="F49" s="4">
        <v>324</v>
      </c>
      <c r="H49" s="4" t="s">
        <v>429</v>
      </c>
      <c r="I49" s="4" t="s">
        <v>380</v>
      </c>
      <c r="J49" s="4" t="s">
        <v>381</v>
      </c>
      <c r="K49" s="4" t="s">
        <v>382</v>
      </c>
      <c r="L49" s="4" t="s">
        <v>71</v>
      </c>
      <c r="M49">
        <v>0</v>
      </c>
      <c r="N49">
        <v>3.8222115039825399</v>
      </c>
      <c r="O49">
        <v>0</v>
      </c>
      <c r="P49">
        <v>0</v>
      </c>
      <c r="Q49">
        <v>0</v>
      </c>
      <c r="R49">
        <v>3.75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W49">
        <v>43.633003130969897</v>
      </c>
    </row>
    <row r="50" spans="1:49" x14ac:dyDescent="0.2">
      <c r="A50">
        <v>128</v>
      </c>
      <c r="B50">
        <v>0</v>
      </c>
      <c r="C50">
        <v>252362.211809992</v>
      </c>
      <c r="D50">
        <v>932045985.574808</v>
      </c>
      <c r="E50">
        <v>334</v>
      </c>
      <c r="F50" s="4">
        <v>334</v>
      </c>
      <c r="H50" s="4" t="s">
        <v>430</v>
      </c>
      <c r="I50" s="4" t="s">
        <v>380</v>
      </c>
      <c r="J50" s="4" t="s">
        <v>381</v>
      </c>
      <c r="K50" s="4" t="s">
        <v>382</v>
      </c>
      <c r="L50" s="4" t="s">
        <v>73</v>
      </c>
      <c r="M50">
        <v>0</v>
      </c>
      <c r="N50">
        <v>4.0850076675415004</v>
      </c>
      <c r="O50">
        <v>0</v>
      </c>
      <c r="P50">
        <v>0</v>
      </c>
      <c r="Q50">
        <v>0</v>
      </c>
      <c r="R50">
        <v>3.75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W50">
        <v>33.432683144295702</v>
      </c>
    </row>
    <row r="51" spans="1:49" x14ac:dyDescent="0.2">
      <c r="A51">
        <v>131</v>
      </c>
      <c r="B51">
        <v>0</v>
      </c>
      <c r="C51">
        <v>233464.574408538</v>
      </c>
      <c r="D51">
        <v>1127017013.19944</v>
      </c>
      <c r="E51">
        <v>349</v>
      </c>
      <c r="F51" s="4">
        <v>349</v>
      </c>
      <c r="H51" s="4" t="s">
        <v>431</v>
      </c>
      <c r="I51" s="4" t="s">
        <v>380</v>
      </c>
      <c r="J51" s="4" t="s">
        <v>381</v>
      </c>
      <c r="K51" s="4" t="s">
        <v>382</v>
      </c>
      <c r="L51" s="4" t="s">
        <v>75</v>
      </c>
      <c r="M51">
        <v>0</v>
      </c>
      <c r="N51">
        <v>3.8048186302185001</v>
      </c>
      <c r="O51">
        <v>0</v>
      </c>
      <c r="P51">
        <v>0</v>
      </c>
      <c r="Q51">
        <v>0</v>
      </c>
      <c r="R51">
        <v>3.75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W51">
        <v>40.426334412341397</v>
      </c>
    </row>
    <row r="52" spans="1:49" x14ac:dyDescent="0.2">
      <c r="A52">
        <v>134</v>
      </c>
      <c r="B52">
        <v>0</v>
      </c>
      <c r="C52">
        <v>208464.57519604999</v>
      </c>
      <c r="D52">
        <v>745570913.72078598</v>
      </c>
      <c r="E52">
        <v>355</v>
      </c>
      <c r="F52" s="4">
        <v>355</v>
      </c>
      <c r="H52" s="4" t="s">
        <v>432</v>
      </c>
      <c r="I52" s="4" t="s">
        <v>380</v>
      </c>
      <c r="J52" s="4" t="s">
        <v>381</v>
      </c>
      <c r="K52" s="4" t="s">
        <v>382</v>
      </c>
      <c r="L52" s="4" t="s">
        <v>76</v>
      </c>
      <c r="M52">
        <v>0</v>
      </c>
      <c r="N52">
        <v>2.30569195747375</v>
      </c>
      <c r="O52">
        <v>0</v>
      </c>
      <c r="P52">
        <v>0</v>
      </c>
      <c r="Q52">
        <v>0</v>
      </c>
      <c r="R52">
        <v>3.75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W52">
        <v>26.743783574860299</v>
      </c>
    </row>
    <row r="53" spans="1:49" x14ac:dyDescent="0.2">
      <c r="A53">
        <v>135</v>
      </c>
      <c r="B53">
        <v>0</v>
      </c>
      <c r="C53">
        <v>246062.99934278399</v>
      </c>
      <c r="D53">
        <v>1299183618.6266501</v>
      </c>
      <c r="E53">
        <v>364</v>
      </c>
      <c r="F53" s="4">
        <v>364</v>
      </c>
      <c r="H53" s="4" t="s">
        <v>433</v>
      </c>
      <c r="I53" s="4" t="s">
        <v>380</v>
      </c>
      <c r="J53" s="4" t="s">
        <v>381</v>
      </c>
      <c r="K53" s="4" t="s">
        <v>382</v>
      </c>
      <c r="L53" s="4" t="s">
        <v>86</v>
      </c>
      <c r="M53">
        <v>0</v>
      </c>
      <c r="N53">
        <v>4.44500303268432</v>
      </c>
      <c r="O53">
        <v>0</v>
      </c>
      <c r="P53">
        <v>0</v>
      </c>
      <c r="Q53">
        <v>0</v>
      </c>
      <c r="R53">
        <v>3.75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W53">
        <v>46.601986318322197</v>
      </c>
    </row>
    <row r="54" spans="1:49" x14ac:dyDescent="0.2">
      <c r="A54">
        <v>137</v>
      </c>
      <c r="B54">
        <v>0</v>
      </c>
      <c r="C54">
        <v>183858.27467111399</v>
      </c>
      <c r="D54">
        <v>694575809.91619205</v>
      </c>
      <c r="E54">
        <v>369</v>
      </c>
      <c r="F54" s="4">
        <v>369</v>
      </c>
      <c r="H54" s="4" t="s">
        <v>434</v>
      </c>
      <c r="I54" s="4" t="s">
        <v>380</v>
      </c>
      <c r="J54" s="4" t="s">
        <v>381</v>
      </c>
      <c r="K54" s="4" t="s">
        <v>382</v>
      </c>
      <c r="L54" s="4" t="s">
        <v>85</v>
      </c>
      <c r="M54">
        <v>0</v>
      </c>
      <c r="N54">
        <v>2.9651861190795898</v>
      </c>
      <c r="O54">
        <v>0</v>
      </c>
      <c r="P54">
        <v>0</v>
      </c>
      <c r="Q54">
        <v>0</v>
      </c>
      <c r="R54">
        <v>3.75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W54">
        <v>24.9145786066548</v>
      </c>
    </row>
    <row r="55" spans="1:49" x14ac:dyDescent="0.2">
      <c r="A55">
        <v>140</v>
      </c>
      <c r="B55">
        <v>0</v>
      </c>
      <c r="C55">
        <v>131102.36771597699</v>
      </c>
      <c r="D55">
        <v>330615681.29469401</v>
      </c>
      <c r="E55">
        <v>379</v>
      </c>
      <c r="F55" s="4">
        <v>379</v>
      </c>
      <c r="H55" s="4" t="s">
        <v>435</v>
      </c>
      <c r="I55" s="4" t="s">
        <v>380</v>
      </c>
      <c r="J55" s="4" t="s">
        <v>381</v>
      </c>
      <c r="K55" s="4" t="s">
        <v>382</v>
      </c>
      <c r="L55" s="4" t="s">
        <v>84</v>
      </c>
      <c r="M55">
        <v>0</v>
      </c>
      <c r="N55">
        <v>4.13234519958496</v>
      </c>
      <c r="O55">
        <v>0</v>
      </c>
      <c r="P55">
        <v>0</v>
      </c>
      <c r="Q55">
        <v>0</v>
      </c>
      <c r="R55">
        <v>3.75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W55">
        <v>11.8592531767026</v>
      </c>
    </row>
    <row r="56" spans="1:49" x14ac:dyDescent="0.2">
      <c r="A56">
        <v>142</v>
      </c>
      <c r="B56">
        <v>0</v>
      </c>
      <c r="C56">
        <v>188385.834513626</v>
      </c>
      <c r="D56">
        <v>776570977.62582397</v>
      </c>
      <c r="E56">
        <v>384</v>
      </c>
      <c r="F56" s="4">
        <v>384</v>
      </c>
      <c r="H56" s="4" t="s">
        <v>436</v>
      </c>
      <c r="I56" s="4" t="s">
        <v>380</v>
      </c>
      <c r="J56" s="4" t="s">
        <v>381</v>
      </c>
      <c r="K56" s="4" t="s">
        <v>382</v>
      </c>
      <c r="L56" s="4" t="s">
        <v>82</v>
      </c>
      <c r="M56">
        <v>0</v>
      </c>
      <c r="N56">
        <v>3.4920270442962602</v>
      </c>
      <c r="O56">
        <v>0</v>
      </c>
      <c r="P56">
        <v>0</v>
      </c>
      <c r="Q56">
        <v>0</v>
      </c>
      <c r="R56">
        <v>3.75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W56">
        <v>27.855762307702399</v>
      </c>
    </row>
    <row r="57" spans="1:49" x14ac:dyDescent="0.2">
      <c r="A57">
        <v>143</v>
      </c>
      <c r="B57">
        <v>0</v>
      </c>
      <c r="C57">
        <v>222244.101442657</v>
      </c>
      <c r="D57">
        <v>860765214.67492104</v>
      </c>
      <c r="E57">
        <v>386</v>
      </c>
      <c r="F57" s="4">
        <v>386</v>
      </c>
      <c r="H57" s="4" t="s">
        <v>437</v>
      </c>
      <c r="I57" s="4" t="s">
        <v>380</v>
      </c>
      <c r="J57" s="4" t="s">
        <v>381</v>
      </c>
      <c r="K57" s="4" t="s">
        <v>382</v>
      </c>
      <c r="L57" s="4" t="s">
        <v>81</v>
      </c>
      <c r="M57">
        <v>0</v>
      </c>
      <c r="N57">
        <v>3.2208874225616402</v>
      </c>
      <c r="O57">
        <v>0</v>
      </c>
      <c r="P57">
        <v>0</v>
      </c>
      <c r="Q57">
        <v>0</v>
      </c>
      <c r="R57">
        <v>3.75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W57">
        <v>30.875827082834999</v>
      </c>
    </row>
    <row r="58" spans="1:49" x14ac:dyDescent="0.2">
      <c r="A58">
        <v>144</v>
      </c>
      <c r="B58">
        <v>0</v>
      </c>
      <c r="C58">
        <v>233464.57440843401</v>
      </c>
      <c r="D58">
        <v>1134747653.2860999</v>
      </c>
      <c r="E58">
        <v>389</v>
      </c>
      <c r="F58" s="4">
        <v>389</v>
      </c>
      <c r="H58" s="4" t="s">
        <v>438</v>
      </c>
      <c r="I58" s="4" t="s">
        <v>380</v>
      </c>
      <c r="J58" s="4" t="s">
        <v>381</v>
      </c>
      <c r="K58" s="4" t="s">
        <v>382</v>
      </c>
      <c r="L58" s="4" t="s">
        <v>83</v>
      </c>
      <c r="M58">
        <v>0</v>
      </c>
      <c r="N58">
        <v>3.7942984104156401</v>
      </c>
      <c r="O58">
        <v>0</v>
      </c>
      <c r="P58">
        <v>0</v>
      </c>
      <c r="Q58">
        <v>0</v>
      </c>
      <c r="R58">
        <v>3.75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W58">
        <v>40.703634078366498</v>
      </c>
    </row>
    <row r="59" spans="1:49" x14ac:dyDescent="0.2">
      <c r="A59">
        <v>146</v>
      </c>
      <c r="B59">
        <v>0</v>
      </c>
      <c r="C59">
        <v>275984.259710207</v>
      </c>
      <c r="D59">
        <v>1170591479.9463899</v>
      </c>
      <c r="E59">
        <v>394</v>
      </c>
      <c r="F59" s="4">
        <v>394</v>
      </c>
      <c r="H59" s="4" t="s">
        <v>439</v>
      </c>
      <c r="I59" s="4" t="s">
        <v>380</v>
      </c>
      <c r="J59" s="4" t="s">
        <v>381</v>
      </c>
      <c r="K59" s="4" t="s">
        <v>382</v>
      </c>
      <c r="L59" s="4" t="s">
        <v>80</v>
      </c>
      <c r="M59">
        <v>0</v>
      </c>
      <c r="N59">
        <v>4.6092023849487296</v>
      </c>
      <c r="O59">
        <v>0</v>
      </c>
      <c r="P59">
        <v>0</v>
      </c>
      <c r="Q59">
        <v>0</v>
      </c>
      <c r="R59">
        <v>3.75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W59">
        <v>41.989359587579003</v>
      </c>
    </row>
    <row r="60" spans="1:49" x14ac:dyDescent="0.2">
      <c r="A60">
        <v>150</v>
      </c>
      <c r="B60">
        <v>0</v>
      </c>
      <c r="C60">
        <v>259842.53083890601</v>
      </c>
      <c r="D60">
        <v>1123548881.12117</v>
      </c>
      <c r="E60">
        <v>404</v>
      </c>
      <c r="F60" s="4">
        <v>404</v>
      </c>
      <c r="H60" s="4" t="s">
        <v>440</v>
      </c>
      <c r="I60" s="4" t="s">
        <v>380</v>
      </c>
      <c r="J60" s="4" t="s">
        <v>381</v>
      </c>
      <c r="K60" s="4" t="s">
        <v>382</v>
      </c>
      <c r="L60" s="4" t="s">
        <v>77</v>
      </c>
      <c r="M60">
        <v>0</v>
      </c>
      <c r="N60">
        <v>5.8681554794311497</v>
      </c>
      <c r="O60">
        <v>0</v>
      </c>
      <c r="P60">
        <v>0</v>
      </c>
      <c r="Q60">
        <v>0</v>
      </c>
      <c r="R60">
        <v>3.75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W60">
        <v>40.301931794155202</v>
      </c>
    </row>
    <row r="61" spans="1:49" x14ac:dyDescent="0.2">
      <c r="A61">
        <v>152</v>
      </c>
      <c r="B61">
        <v>0</v>
      </c>
      <c r="C61">
        <v>243503.94474967499</v>
      </c>
      <c r="D61">
        <v>1075799094.4988</v>
      </c>
      <c r="E61">
        <v>409</v>
      </c>
      <c r="F61" s="4">
        <v>409</v>
      </c>
      <c r="H61" s="4" t="s">
        <v>441</v>
      </c>
      <c r="I61" s="4" t="s">
        <v>380</v>
      </c>
      <c r="J61" s="4" t="s">
        <v>381</v>
      </c>
      <c r="K61" s="4" t="s">
        <v>382</v>
      </c>
      <c r="L61" s="4" t="s">
        <v>78</v>
      </c>
      <c r="M61">
        <v>0</v>
      </c>
      <c r="N61">
        <v>3.4156744480132999</v>
      </c>
      <c r="O61">
        <v>0</v>
      </c>
      <c r="P61">
        <v>0</v>
      </c>
      <c r="Q61">
        <v>0</v>
      </c>
      <c r="R61">
        <v>3.75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W61">
        <v>38.589137027522803</v>
      </c>
    </row>
    <row r="62" spans="1:49" x14ac:dyDescent="0.2">
      <c r="A62">
        <v>155</v>
      </c>
      <c r="B62">
        <v>0</v>
      </c>
      <c r="C62">
        <v>216141.74094396</v>
      </c>
      <c r="D62">
        <v>853528636.035501</v>
      </c>
      <c r="E62">
        <v>416</v>
      </c>
      <c r="F62" s="4">
        <v>416</v>
      </c>
      <c r="H62" s="4" t="s">
        <v>442</v>
      </c>
      <c r="I62" s="4" t="s">
        <v>380</v>
      </c>
      <c r="J62" s="4" t="s">
        <v>381</v>
      </c>
      <c r="K62" s="4" t="s">
        <v>382</v>
      </c>
      <c r="L62" s="4" t="s">
        <v>79</v>
      </c>
      <c r="M62">
        <v>0</v>
      </c>
      <c r="N62">
        <v>4.8202338218688903</v>
      </c>
      <c r="O62">
        <v>0</v>
      </c>
      <c r="P62">
        <v>0</v>
      </c>
      <c r="Q62">
        <v>0</v>
      </c>
      <c r="R62">
        <v>3.75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W62">
        <v>30.6162495035686</v>
      </c>
    </row>
    <row r="63" spans="1:49" x14ac:dyDescent="0.2">
      <c r="A63">
        <v>156</v>
      </c>
      <c r="B63">
        <v>0</v>
      </c>
      <c r="C63">
        <v>207086.62322746901</v>
      </c>
      <c r="D63">
        <v>788602876.93494105</v>
      </c>
      <c r="E63">
        <v>421</v>
      </c>
      <c r="F63" s="4">
        <v>421</v>
      </c>
      <c r="H63" s="4" t="s">
        <v>443</v>
      </c>
      <c r="I63" s="4" t="s">
        <v>380</v>
      </c>
      <c r="J63" s="4" t="s">
        <v>381</v>
      </c>
      <c r="K63" s="4" t="s">
        <v>382</v>
      </c>
      <c r="L63" s="4" t="s">
        <v>89</v>
      </c>
      <c r="M63">
        <v>0</v>
      </c>
      <c r="N63">
        <v>3.4487061500549299</v>
      </c>
      <c r="O63">
        <v>0</v>
      </c>
      <c r="P63">
        <v>0</v>
      </c>
      <c r="Q63">
        <v>0</v>
      </c>
      <c r="R63">
        <v>3.75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W63">
        <v>28.287349035666001</v>
      </c>
    </row>
    <row r="64" spans="1:49" x14ac:dyDescent="0.2">
      <c r="A64">
        <v>162</v>
      </c>
      <c r="B64">
        <v>0</v>
      </c>
      <c r="C64">
        <v>201377.954198658</v>
      </c>
      <c r="D64">
        <v>691369239.75012803</v>
      </c>
      <c r="E64">
        <v>440</v>
      </c>
      <c r="F64" s="4">
        <v>440</v>
      </c>
      <c r="H64" s="4" t="s">
        <v>444</v>
      </c>
      <c r="I64" s="4" t="s">
        <v>380</v>
      </c>
      <c r="J64" s="4" t="s">
        <v>381</v>
      </c>
      <c r="K64" s="4" t="s">
        <v>382</v>
      </c>
      <c r="L64" s="4" t="s">
        <v>94</v>
      </c>
      <c r="M64">
        <v>0</v>
      </c>
      <c r="N64">
        <v>4.84456014633178</v>
      </c>
      <c r="O64">
        <v>0</v>
      </c>
      <c r="P64">
        <v>0</v>
      </c>
      <c r="Q64">
        <v>0</v>
      </c>
      <c r="R64">
        <v>3.75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W64">
        <v>24.799558268601501</v>
      </c>
    </row>
    <row r="65" spans="1:49" x14ac:dyDescent="0.2">
      <c r="A65">
        <v>163</v>
      </c>
      <c r="B65">
        <v>0</v>
      </c>
      <c r="C65">
        <v>172440.948424503</v>
      </c>
      <c r="D65">
        <v>785260682.49229705</v>
      </c>
      <c r="E65">
        <v>442</v>
      </c>
      <c r="F65" s="4">
        <v>442</v>
      </c>
      <c r="H65" s="4" t="s">
        <v>445</v>
      </c>
      <c r="I65" s="4" t="s">
        <v>380</v>
      </c>
      <c r="J65" s="4" t="s">
        <v>381</v>
      </c>
      <c r="K65" s="4" t="s">
        <v>382</v>
      </c>
      <c r="L65" s="4" t="s">
        <v>93</v>
      </c>
      <c r="M65">
        <v>0</v>
      </c>
      <c r="N65">
        <v>6.8023695945739702</v>
      </c>
      <c r="O65">
        <v>0</v>
      </c>
      <c r="P65">
        <v>0</v>
      </c>
      <c r="Q65">
        <v>0</v>
      </c>
      <c r="R65">
        <v>3.75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W65">
        <v>28.167463826634499</v>
      </c>
    </row>
    <row r="66" spans="1:49" x14ac:dyDescent="0.2">
      <c r="A66">
        <v>164</v>
      </c>
      <c r="B66">
        <v>0</v>
      </c>
      <c r="C66">
        <v>173031.503673881</v>
      </c>
      <c r="D66">
        <v>611737825.48278701</v>
      </c>
      <c r="E66">
        <v>445</v>
      </c>
      <c r="F66" s="4">
        <v>445</v>
      </c>
      <c r="H66" s="4" t="s">
        <v>446</v>
      </c>
      <c r="I66" s="4" t="s">
        <v>380</v>
      </c>
      <c r="J66" s="4" t="s">
        <v>381</v>
      </c>
      <c r="K66" s="4" t="s">
        <v>382</v>
      </c>
      <c r="L66" s="4" t="s">
        <v>95</v>
      </c>
      <c r="M66">
        <v>0</v>
      </c>
      <c r="N66">
        <v>2.6903192996978702</v>
      </c>
      <c r="O66">
        <v>0</v>
      </c>
      <c r="P66">
        <v>0</v>
      </c>
      <c r="Q66">
        <v>0</v>
      </c>
      <c r="R66">
        <v>3.75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W66">
        <v>21.943162894621899</v>
      </c>
    </row>
    <row r="67" spans="1:49" x14ac:dyDescent="0.2">
      <c r="A67">
        <v>170</v>
      </c>
      <c r="B67">
        <v>0</v>
      </c>
      <c r="C67">
        <v>98031.499474644603</v>
      </c>
      <c r="D67">
        <v>215634507.52995601</v>
      </c>
      <c r="E67">
        <v>460</v>
      </c>
      <c r="F67" s="4">
        <v>460</v>
      </c>
      <c r="H67" s="4" t="s">
        <v>447</v>
      </c>
      <c r="I67" s="4" t="s">
        <v>380</v>
      </c>
      <c r="J67" s="4" t="s">
        <v>381</v>
      </c>
      <c r="K67" s="4" t="s">
        <v>382</v>
      </c>
      <c r="L67" s="4" t="s">
        <v>92</v>
      </c>
      <c r="M67">
        <v>0</v>
      </c>
      <c r="N67">
        <v>3.05845975875854</v>
      </c>
      <c r="O67">
        <v>0</v>
      </c>
      <c r="P67">
        <v>0</v>
      </c>
      <c r="Q67">
        <v>0</v>
      </c>
      <c r="R67">
        <v>3.75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W67">
        <v>7.7348545852909103</v>
      </c>
    </row>
    <row r="68" spans="1:49" x14ac:dyDescent="0.2">
      <c r="A68">
        <v>171</v>
      </c>
      <c r="B68">
        <v>0</v>
      </c>
      <c r="C68">
        <v>186811.02795199299</v>
      </c>
      <c r="D68">
        <v>647261960.92307496</v>
      </c>
      <c r="E68">
        <v>462</v>
      </c>
      <c r="F68" s="4">
        <v>462</v>
      </c>
      <c r="H68" s="4" t="s">
        <v>448</v>
      </c>
      <c r="I68" s="4" t="s">
        <v>380</v>
      </c>
      <c r="J68" s="4" t="s">
        <v>381</v>
      </c>
      <c r="K68" s="4" t="s">
        <v>382</v>
      </c>
      <c r="L68" s="4" t="s">
        <v>90</v>
      </c>
      <c r="M68">
        <v>0</v>
      </c>
      <c r="N68">
        <v>4.1923112869262704</v>
      </c>
      <c r="O68">
        <v>0</v>
      </c>
      <c r="P68">
        <v>0</v>
      </c>
      <c r="Q68">
        <v>0</v>
      </c>
      <c r="R68">
        <v>3.75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W68">
        <v>23.217421013353899</v>
      </c>
    </row>
    <row r="69" spans="1:49" x14ac:dyDescent="0.2">
      <c r="A69">
        <v>173</v>
      </c>
      <c r="B69">
        <v>0</v>
      </c>
      <c r="C69">
        <v>204724.41732203201</v>
      </c>
      <c r="D69">
        <v>634445372.06664705</v>
      </c>
      <c r="E69">
        <v>466</v>
      </c>
      <c r="F69" s="4">
        <v>466</v>
      </c>
      <c r="H69" s="4" t="s">
        <v>449</v>
      </c>
      <c r="I69" s="4" t="s">
        <v>380</v>
      </c>
      <c r="J69" s="4" t="s">
        <v>381</v>
      </c>
      <c r="K69" s="4" t="s">
        <v>382</v>
      </c>
      <c r="L69" s="4" t="s">
        <v>91</v>
      </c>
      <c r="M69">
        <v>0</v>
      </c>
      <c r="N69">
        <v>4.4256196022033603</v>
      </c>
      <c r="O69">
        <v>0</v>
      </c>
      <c r="P69">
        <v>0</v>
      </c>
      <c r="Q69">
        <v>0</v>
      </c>
      <c r="R69">
        <v>3.75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W69">
        <v>22.7576873083013</v>
      </c>
    </row>
    <row r="70" spans="1:49" x14ac:dyDescent="0.2">
      <c r="A70">
        <v>174</v>
      </c>
      <c r="B70">
        <v>0</v>
      </c>
      <c r="C70">
        <v>238188.982938759</v>
      </c>
      <c r="D70">
        <v>847502999.44932902</v>
      </c>
      <c r="E70">
        <v>471</v>
      </c>
      <c r="F70" s="4">
        <v>471</v>
      </c>
      <c r="H70" s="4" t="s">
        <v>450</v>
      </c>
      <c r="I70" s="4" t="s">
        <v>380</v>
      </c>
      <c r="J70" s="4" t="s">
        <v>381</v>
      </c>
      <c r="K70" s="4" t="s">
        <v>382</v>
      </c>
      <c r="L70" s="4" t="s">
        <v>96</v>
      </c>
      <c r="M70">
        <v>0</v>
      </c>
      <c r="N70">
        <v>3.9425532817840501</v>
      </c>
      <c r="O70">
        <v>0</v>
      </c>
      <c r="P70">
        <v>0</v>
      </c>
      <c r="Q70">
        <v>0</v>
      </c>
      <c r="R70">
        <v>3.75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W70">
        <v>30.4001086673373</v>
      </c>
    </row>
    <row r="71" spans="1:49" x14ac:dyDescent="0.2">
      <c r="A71">
        <v>175</v>
      </c>
      <c r="B71">
        <v>0</v>
      </c>
      <c r="C71">
        <v>261220.47755796401</v>
      </c>
      <c r="D71">
        <v>1145907678.66085</v>
      </c>
      <c r="E71">
        <v>476</v>
      </c>
      <c r="F71" s="4">
        <v>476</v>
      </c>
      <c r="H71" s="4" t="s">
        <v>451</v>
      </c>
      <c r="I71" s="4" t="s">
        <v>380</v>
      </c>
      <c r="J71" s="4" t="s">
        <v>381</v>
      </c>
      <c r="K71" s="4" t="s">
        <v>382</v>
      </c>
      <c r="L71" s="4" t="s">
        <v>97</v>
      </c>
      <c r="M71">
        <v>0</v>
      </c>
      <c r="N71">
        <v>4.32726955413818</v>
      </c>
      <c r="O71">
        <v>0</v>
      </c>
      <c r="P71">
        <v>0</v>
      </c>
      <c r="Q71">
        <v>0</v>
      </c>
      <c r="R71">
        <v>3.75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W71">
        <v>41.103946507163897</v>
      </c>
    </row>
    <row r="72" spans="1:49" x14ac:dyDescent="0.2">
      <c r="A72">
        <v>177</v>
      </c>
      <c r="B72">
        <v>0</v>
      </c>
      <c r="C72">
        <v>214960.633069962</v>
      </c>
      <c r="D72">
        <v>778556920.22791696</v>
      </c>
      <c r="E72">
        <v>526</v>
      </c>
      <c r="F72" s="4">
        <v>526</v>
      </c>
      <c r="H72" s="4" t="s">
        <v>452</v>
      </c>
      <c r="I72" s="4" t="s">
        <v>380</v>
      </c>
      <c r="J72" s="4" t="s">
        <v>381</v>
      </c>
      <c r="K72" s="4" t="s">
        <v>382</v>
      </c>
      <c r="L72" s="4" t="s">
        <v>121</v>
      </c>
      <c r="M72">
        <v>0</v>
      </c>
      <c r="N72">
        <v>4.3156704902648899</v>
      </c>
      <c r="O72">
        <v>0</v>
      </c>
      <c r="P72">
        <v>0</v>
      </c>
      <c r="Q72">
        <v>0</v>
      </c>
      <c r="R72">
        <v>3.75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W72">
        <v>27.926998481438599</v>
      </c>
    </row>
    <row r="73" spans="1:49" x14ac:dyDescent="0.2">
      <c r="A73">
        <v>178</v>
      </c>
      <c r="B73">
        <v>0</v>
      </c>
      <c r="C73">
        <v>199606.30354244201</v>
      </c>
      <c r="D73">
        <v>1007211453.83666</v>
      </c>
      <c r="E73">
        <v>487</v>
      </c>
      <c r="F73" s="4">
        <v>487</v>
      </c>
      <c r="H73" s="4" t="s">
        <v>453</v>
      </c>
      <c r="I73" s="4" t="s">
        <v>380</v>
      </c>
      <c r="J73" s="4" t="s">
        <v>381</v>
      </c>
      <c r="K73" s="4" t="s">
        <v>382</v>
      </c>
      <c r="L73" s="4" t="s">
        <v>98</v>
      </c>
      <c r="M73">
        <v>0</v>
      </c>
      <c r="N73">
        <v>3.4206085205078098</v>
      </c>
      <c r="O73">
        <v>0</v>
      </c>
      <c r="P73">
        <v>0</v>
      </c>
      <c r="Q73">
        <v>0</v>
      </c>
      <c r="R73">
        <v>3.75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W73">
        <v>36.128884107214198</v>
      </c>
    </row>
    <row r="74" spans="1:49" x14ac:dyDescent="0.2">
      <c r="A74">
        <v>180</v>
      </c>
      <c r="B74">
        <v>0</v>
      </c>
      <c r="C74">
        <v>148425.201180465</v>
      </c>
      <c r="D74">
        <v>509205112.62936598</v>
      </c>
      <c r="E74">
        <v>491</v>
      </c>
      <c r="F74" s="4">
        <v>491</v>
      </c>
      <c r="H74" s="4" t="s">
        <v>454</v>
      </c>
      <c r="I74" s="4" t="s">
        <v>380</v>
      </c>
      <c r="J74" s="4" t="s">
        <v>381</v>
      </c>
      <c r="K74" s="4" t="s">
        <v>382</v>
      </c>
      <c r="L74" s="4" t="s">
        <v>99</v>
      </c>
      <c r="M74">
        <v>0</v>
      </c>
      <c r="N74">
        <v>3.8456261157989502</v>
      </c>
      <c r="O74">
        <v>0</v>
      </c>
      <c r="P74">
        <v>0</v>
      </c>
      <c r="Q74">
        <v>0</v>
      </c>
      <c r="R74">
        <v>4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W74">
        <v>18.265293182389399</v>
      </c>
    </row>
    <row r="75" spans="1:49" x14ac:dyDescent="0.2">
      <c r="A75">
        <v>185</v>
      </c>
      <c r="B75">
        <v>0</v>
      </c>
      <c r="C75">
        <v>203346.46141652</v>
      </c>
      <c r="D75">
        <v>737084645.65686297</v>
      </c>
      <c r="E75">
        <v>506</v>
      </c>
      <c r="F75" s="4">
        <v>506</v>
      </c>
      <c r="H75" s="4" t="s">
        <v>455</v>
      </c>
      <c r="I75" s="4" t="s">
        <v>380</v>
      </c>
      <c r="J75" s="4" t="s">
        <v>381</v>
      </c>
      <c r="K75" s="4" t="s">
        <v>382</v>
      </c>
      <c r="L75" s="4" t="s">
        <v>104</v>
      </c>
      <c r="M75">
        <v>0</v>
      </c>
      <c r="N75">
        <v>4.7308654785156197</v>
      </c>
      <c r="O75">
        <v>0</v>
      </c>
      <c r="P75">
        <v>0</v>
      </c>
      <c r="Q75">
        <v>0</v>
      </c>
      <c r="R75">
        <v>3.75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W75">
        <v>26.439379376301702</v>
      </c>
    </row>
    <row r="76" spans="1:49" x14ac:dyDescent="0.2">
      <c r="A76">
        <v>186</v>
      </c>
      <c r="B76">
        <v>0</v>
      </c>
      <c r="C76">
        <v>240354.33621948899</v>
      </c>
      <c r="D76">
        <v>1183902132.6396201</v>
      </c>
      <c r="E76">
        <v>520</v>
      </c>
      <c r="F76" s="4">
        <v>520</v>
      </c>
      <c r="H76" s="4" t="s">
        <v>456</v>
      </c>
      <c r="I76" s="4" t="s">
        <v>380</v>
      </c>
      <c r="J76" s="4" t="s">
        <v>381</v>
      </c>
      <c r="K76" s="4" t="s">
        <v>382</v>
      </c>
      <c r="L76" s="4" t="s">
        <v>103</v>
      </c>
      <c r="M76">
        <v>0</v>
      </c>
      <c r="N76">
        <v>4.2599582672119096</v>
      </c>
      <c r="O76">
        <v>0</v>
      </c>
      <c r="P76">
        <v>0</v>
      </c>
      <c r="Q76">
        <v>0</v>
      </c>
      <c r="R76">
        <v>3.75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W76">
        <v>42.466815465104297</v>
      </c>
    </row>
    <row r="77" spans="1:49" x14ac:dyDescent="0.2">
      <c r="A77">
        <v>191</v>
      </c>
      <c r="B77">
        <v>0</v>
      </c>
      <c r="C77">
        <v>99409.4507870003</v>
      </c>
      <c r="D77">
        <v>209763870.14937001</v>
      </c>
      <c r="E77">
        <v>531</v>
      </c>
      <c r="F77" s="4">
        <v>531</v>
      </c>
      <c r="H77" s="4" t="s">
        <v>457</v>
      </c>
      <c r="I77" s="4" t="s">
        <v>380</v>
      </c>
      <c r="J77" s="4" t="s">
        <v>381</v>
      </c>
      <c r="K77" s="4" t="s">
        <v>382</v>
      </c>
      <c r="L77" s="4" t="s">
        <v>108</v>
      </c>
      <c r="M77">
        <v>0</v>
      </c>
      <c r="N77">
        <v>3.9046175479888898</v>
      </c>
      <c r="O77">
        <v>0</v>
      </c>
      <c r="P77">
        <v>0</v>
      </c>
      <c r="Q77">
        <v>0</v>
      </c>
      <c r="R77">
        <v>4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W77">
        <v>7.5242736027665904</v>
      </c>
    </row>
    <row r="78" spans="1:49" x14ac:dyDescent="0.2">
      <c r="A78">
        <v>194</v>
      </c>
      <c r="B78">
        <v>0</v>
      </c>
      <c r="C78">
        <v>171062.99711214</v>
      </c>
      <c r="D78">
        <v>671790761.259166</v>
      </c>
      <c r="E78">
        <v>538</v>
      </c>
      <c r="F78" s="4">
        <v>538</v>
      </c>
      <c r="H78" s="4" t="s">
        <v>458</v>
      </c>
      <c r="I78" s="4" t="s">
        <v>380</v>
      </c>
      <c r="J78" s="4" t="s">
        <v>381</v>
      </c>
      <c r="K78" s="4" t="s">
        <v>382</v>
      </c>
      <c r="L78" s="4" t="s">
        <v>107</v>
      </c>
      <c r="M78">
        <v>0</v>
      </c>
      <c r="N78">
        <v>5.3802852630615199</v>
      </c>
      <c r="O78">
        <v>0</v>
      </c>
      <c r="P78">
        <v>0</v>
      </c>
      <c r="Q78">
        <v>0</v>
      </c>
      <c r="R78">
        <v>3.75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W78">
        <v>24.0972741775091</v>
      </c>
    </row>
    <row r="79" spans="1:49" x14ac:dyDescent="0.2">
      <c r="A79">
        <v>195</v>
      </c>
      <c r="B79">
        <v>0</v>
      </c>
      <c r="C79">
        <v>239173.236875712</v>
      </c>
      <c r="D79">
        <v>968635749.63177705</v>
      </c>
      <c r="E79">
        <v>540</v>
      </c>
      <c r="F79" s="4">
        <v>540</v>
      </c>
      <c r="H79" s="4" t="s">
        <v>459</v>
      </c>
      <c r="I79" s="4" t="s">
        <v>380</v>
      </c>
      <c r="J79" s="4" t="s">
        <v>381</v>
      </c>
      <c r="K79" s="4" t="s">
        <v>382</v>
      </c>
      <c r="L79" s="4" t="s">
        <v>106</v>
      </c>
      <c r="M79">
        <v>0</v>
      </c>
      <c r="N79">
        <v>5.69417381286621</v>
      </c>
      <c r="O79">
        <v>0</v>
      </c>
      <c r="P79">
        <v>0</v>
      </c>
      <c r="Q79">
        <v>0</v>
      </c>
      <c r="R79">
        <v>3.75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W79">
        <v>34.7451655829028</v>
      </c>
    </row>
    <row r="80" spans="1:49" x14ac:dyDescent="0.2">
      <c r="A80">
        <v>196</v>
      </c>
      <c r="B80">
        <v>0</v>
      </c>
      <c r="C80">
        <v>172244.10039293001</v>
      </c>
      <c r="D80">
        <v>776125351.80563498</v>
      </c>
      <c r="E80">
        <v>542</v>
      </c>
      <c r="F80" s="4">
        <v>542</v>
      </c>
      <c r="H80" s="4" t="s">
        <v>460</v>
      </c>
      <c r="I80" s="4" t="s">
        <v>380</v>
      </c>
      <c r="J80" s="4" t="s">
        <v>381</v>
      </c>
      <c r="K80" s="4" t="s">
        <v>382</v>
      </c>
      <c r="L80" s="4" t="s">
        <v>105</v>
      </c>
      <c r="M80">
        <v>0</v>
      </c>
      <c r="N80">
        <v>6.7051753997802699</v>
      </c>
      <c r="O80">
        <v>0</v>
      </c>
      <c r="P80">
        <v>0</v>
      </c>
      <c r="Q80">
        <v>0</v>
      </c>
      <c r="R80">
        <v>3.75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W80">
        <v>27.8397776169491</v>
      </c>
    </row>
    <row r="81" spans="1:49" x14ac:dyDescent="0.2">
      <c r="A81">
        <v>197</v>
      </c>
      <c r="B81">
        <v>0</v>
      </c>
      <c r="C81">
        <v>167913.39055051599</v>
      </c>
      <c r="D81">
        <v>519212320.67332798</v>
      </c>
      <c r="E81">
        <v>546</v>
      </c>
      <c r="F81" s="4">
        <v>546</v>
      </c>
      <c r="H81" s="4" t="s">
        <v>461</v>
      </c>
      <c r="I81" s="4" t="s">
        <v>380</v>
      </c>
      <c r="J81" s="4" t="s">
        <v>381</v>
      </c>
      <c r="K81" s="4" t="s">
        <v>382</v>
      </c>
      <c r="L81" s="4" t="s">
        <v>102</v>
      </c>
      <c r="M81">
        <v>0</v>
      </c>
      <c r="N81">
        <v>3.6566176414489702</v>
      </c>
      <c r="O81">
        <v>0</v>
      </c>
      <c r="P81">
        <v>0</v>
      </c>
      <c r="Q81">
        <v>0</v>
      </c>
      <c r="R81">
        <v>3.75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W81">
        <v>18.6242538140223</v>
      </c>
    </row>
    <row r="82" spans="1:49" x14ac:dyDescent="0.2">
      <c r="A82">
        <v>199</v>
      </c>
      <c r="B82">
        <v>0</v>
      </c>
      <c r="C82">
        <v>261811.03280732001</v>
      </c>
      <c r="D82">
        <v>876333059.71835303</v>
      </c>
      <c r="E82">
        <v>551</v>
      </c>
      <c r="F82" s="4">
        <v>551</v>
      </c>
      <c r="H82" s="4" t="s">
        <v>462</v>
      </c>
      <c r="I82" s="4" t="s">
        <v>380</v>
      </c>
      <c r="J82" s="4" t="s">
        <v>381</v>
      </c>
      <c r="K82" s="4" t="s">
        <v>382</v>
      </c>
      <c r="L82" s="4" t="s">
        <v>101</v>
      </c>
      <c r="M82">
        <v>0</v>
      </c>
      <c r="N82">
        <v>3.7541797161102299</v>
      </c>
      <c r="O82">
        <v>0</v>
      </c>
      <c r="P82">
        <v>0</v>
      </c>
      <c r="Q82">
        <v>0</v>
      </c>
      <c r="R82">
        <v>3.75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W82">
        <v>31.434248918915898</v>
      </c>
    </row>
    <row r="83" spans="1:49" x14ac:dyDescent="0.2">
      <c r="A83">
        <v>200</v>
      </c>
      <c r="B83">
        <v>0</v>
      </c>
      <c r="C83">
        <v>187204.72795197301</v>
      </c>
      <c r="D83">
        <v>872768051.41295397</v>
      </c>
      <c r="E83">
        <v>553</v>
      </c>
      <c r="F83" s="4">
        <v>553</v>
      </c>
      <c r="H83" s="4" t="s">
        <v>463</v>
      </c>
      <c r="I83" s="4" t="s">
        <v>380</v>
      </c>
      <c r="J83" s="4" t="s">
        <v>381</v>
      </c>
      <c r="K83" s="4" t="s">
        <v>382</v>
      </c>
      <c r="L83" s="4" t="s">
        <v>100</v>
      </c>
      <c r="M83">
        <v>0</v>
      </c>
      <c r="N83">
        <v>4.0324382781982404</v>
      </c>
      <c r="O83">
        <v>0</v>
      </c>
      <c r="P83">
        <v>0</v>
      </c>
      <c r="Q83">
        <v>0</v>
      </c>
      <c r="R83">
        <v>3.75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W83">
        <v>31.306371330335701</v>
      </c>
    </row>
    <row r="84" spans="1:49" x14ac:dyDescent="0.2">
      <c r="A84">
        <v>202</v>
      </c>
      <c r="B84">
        <v>0</v>
      </c>
      <c r="C84">
        <v>368503.94540534099</v>
      </c>
      <c r="D84">
        <v>2673600519.2681398</v>
      </c>
      <c r="E84">
        <v>558</v>
      </c>
      <c r="F84" s="4">
        <v>558</v>
      </c>
      <c r="H84" s="4" t="s">
        <v>464</v>
      </c>
      <c r="I84" s="4" t="s">
        <v>380</v>
      </c>
      <c r="J84" s="4" t="s">
        <v>381</v>
      </c>
      <c r="K84" s="4" t="s">
        <v>382</v>
      </c>
      <c r="L84" s="4" t="s">
        <v>109</v>
      </c>
      <c r="M84">
        <v>0</v>
      </c>
      <c r="N84">
        <v>4.4883928298950204</v>
      </c>
      <c r="O84">
        <v>0</v>
      </c>
      <c r="P84">
        <v>0</v>
      </c>
      <c r="Q84">
        <v>0</v>
      </c>
      <c r="R84">
        <v>3.75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W84">
        <v>95.902606092971496</v>
      </c>
    </row>
    <row r="85" spans="1:49" x14ac:dyDescent="0.2">
      <c r="A85">
        <v>203</v>
      </c>
      <c r="B85">
        <v>0</v>
      </c>
      <c r="C85">
        <v>159448.82217781199</v>
      </c>
      <c r="D85">
        <v>357362924.28460199</v>
      </c>
      <c r="E85">
        <v>562</v>
      </c>
      <c r="F85" s="4">
        <v>562</v>
      </c>
      <c r="H85" s="4" t="s">
        <v>465</v>
      </c>
      <c r="I85" s="4" t="s">
        <v>380</v>
      </c>
      <c r="J85" s="4" t="s">
        <v>381</v>
      </c>
      <c r="K85" s="4" t="s">
        <v>382</v>
      </c>
      <c r="L85" s="4" t="s">
        <v>110</v>
      </c>
      <c r="M85">
        <v>0</v>
      </c>
      <c r="N85">
        <v>5.93106889724731</v>
      </c>
      <c r="O85">
        <v>0</v>
      </c>
      <c r="P85">
        <v>0</v>
      </c>
      <c r="Q85">
        <v>0</v>
      </c>
      <c r="R85">
        <v>3.75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W85">
        <v>12.8186823397536</v>
      </c>
    </row>
    <row r="86" spans="1:49" x14ac:dyDescent="0.2">
      <c r="A86">
        <v>204</v>
      </c>
      <c r="B86">
        <v>0</v>
      </c>
      <c r="C86">
        <v>510826.786087177</v>
      </c>
      <c r="D86">
        <v>3800782221.22047</v>
      </c>
      <c r="E86">
        <v>567</v>
      </c>
      <c r="F86" s="4">
        <v>567</v>
      </c>
      <c r="H86" s="4" t="s">
        <v>466</v>
      </c>
      <c r="I86" s="4" t="s">
        <v>380</v>
      </c>
      <c r="J86" s="4" t="s">
        <v>381</v>
      </c>
      <c r="K86" s="4" t="s">
        <v>382</v>
      </c>
      <c r="L86" s="4" t="s">
        <v>111</v>
      </c>
      <c r="M86">
        <v>0</v>
      </c>
      <c r="N86">
        <v>4.8720450401306099</v>
      </c>
      <c r="O86">
        <v>0</v>
      </c>
      <c r="P86">
        <v>0</v>
      </c>
      <c r="Q86">
        <v>0</v>
      </c>
      <c r="R86">
        <v>3.75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W86">
        <v>136.33484792509401</v>
      </c>
    </row>
    <row r="87" spans="1:49" x14ac:dyDescent="0.2">
      <c r="A87">
        <v>206</v>
      </c>
      <c r="B87">
        <v>0</v>
      </c>
      <c r="C87">
        <v>161023.62480248499</v>
      </c>
      <c r="D87">
        <v>523872019.00394201</v>
      </c>
      <c r="E87">
        <v>573</v>
      </c>
      <c r="F87" s="4">
        <v>573</v>
      </c>
      <c r="H87" s="4" t="s">
        <v>467</v>
      </c>
      <c r="I87" s="4" t="s">
        <v>380</v>
      </c>
      <c r="J87" s="4" t="s">
        <v>381</v>
      </c>
      <c r="K87" s="4" t="s">
        <v>382</v>
      </c>
      <c r="L87" s="4" t="s">
        <v>116</v>
      </c>
      <c r="M87">
        <v>0</v>
      </c>
      <c r="N87">
        <v>4.9374108314514098</v>
      </c>
      <c r="O87">
        <v>0</v>
      </c>
      <c r="P87">
        <v>0</v>
      </c>
      <c r="Q87">
        <v>0</v>
      </c>
      <c r="R87">
        <v>3.75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W87">
        <v>18.791398161239599</v>
      </c>
    </row>
    <row r="88" spans="1:49" x14ac:dyDescent="0.2">
      <c r="A88">
        <v>207</v>
      </c>
      <c r="B88">
        <v>0</v>
      </c>
      <c r="C88">
        <v>101377.95603633601</v>
      </c>
      <c r="D88">
        <v>152995003.092309</v>
      </c>
      <c r="E88">
        <v>575</v>
      </c>
      <c r="F88" s="4">
        <v>575</v>
      </c>
      <c r="H88" s="4" t="s">
        <v>468</v>
      </c>
      <c r="I88" s="4" t="s">
        <v>380</v>
      </c>
      <c r="J88" s="4" t="s">
        <v>381</v>
      </c>
      <c r="K88" s="4" t="s">
        <v>382</v>
      </c>
      <c r="L88" s="4" t="s">
        <v>117</v>
      </c>
      <c r="M88">
        <v>0</v>
      </c>
      <c r="N88">
        <v>4.6680788993835396</v>
      </c>
      <c r="O88">
        <v>0</v>
      </c>
      <c r="P88">
        <v>0</v>
      </c>
      <c r="Q88">
        <v>0</v>
      </c>
      <c r="R88">
        <v>3.75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W88">
        <v>5.4879625471389204</v>
      </c>
    </row>
    <row r="89" spans="1:49" x14ac:dyDescent="0.2">
      <c r="A89">
        <v>208</v>
      </c>
      <c r="B89">
        <v>0</v>
      </c>
      <c r="C89">
        <v>300984.26285966398</v>
      </c>
      <c r="D89">
        <v>1642674014.4042699</v>
      </c>
      <c r="E89">
        <v>577</v>
      </c>
      <c r="F89" s="4">
        <v>577</v>
      </c>
      <c r="H89" s="4" t="s">
        <v>469</v>
      </c>
      <c r="I89" s="4" t="s">
        <v>380</v>
      </c>
      <c r="J89" s="4" t="s">
        <v>381</v>
      </c>
      <c r="K89" s="4" t="s">
        <v>382</v>
      </c>
      <c r="L89" s="4" t="s">
        <v>112</v>
      </c>
      <c r="M89">
        <v>0</v>
      </c>
      <c r="N89">
        <v>5.15693855285644</v>
      </c>
      <c r="O89">
        <v>0</v>
      </c>
      <c r="P89">
        <v>0</v>
      </c>
      <c r="Q89">
        <v>0</v>
      </c>
      <c r="R89">
        <v>3.75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W89">
        <v>58.923058178376003</v>
      </c>
    </row>
    <row r="90" spans="1:49" x14ac:dyDescent="0.2">
      <c r="A90">
        <v>213</v>
      </c>
      <c r="B90">
        <v>0</v>
      </c>
      <c r="C90">
        <v>208464.579132996</v>
      </c>
      <c r="D90">
        <v>954336969.45841706</v>
      </c>
      <c r="E90">
        <v>592</v>
      </c>
      <c r="F90" s="4">
        <v>592</v>
      </c>
      <c r="H90" s="4" t="s">
        <v>470</v>
      </c>
      <c r="I90" s="4" t="s">
        <v>380</v>
      </c>
      <c r="J90" s="4" t="s">
        <v>381</v>
      </c>
      <c r="K90" s="4" t="s">
        <v>382</v>
      </c>
      <c r="L90" s="4" t="s">
        <v>114</v>
      </c>
      <c r="M90">
        <v>0</v>
      </c>
      <c r="N90">
        <v>2.91966223716735</v>
      </c>
      <c r="O90">
        <v>0</v>
      </c>
      <c r="P90">
        <v>0</v>
      </c>
      <c r="Q90">
        <v>0</v>
      </c>
      <c r="R90">
        <v>4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W90">
        <v>34.232265367372001</v>
      </c>
    </row>
    <row r="91" spans="1:49" x14ac:dyDescent="0.2">
      <c r="A91">
        <v>216</v>
      </c>
      <c r="B91">
        <v>0</v>
      </c>
      <c r="C91">
        <v>229921.265878304</v>
      </c>
      <c r="D91">
        <v>896250600.773893</v>
      </c>
      <c r="E91">
        <v>600</v>
      </c>
      <c r="F91" s="4">
        <v>600</v>
      </c>
      <c r="H91" s="4" t="s">
        <v>471</v>
      </c>
      <c r="I91" s="4" t="s">
        <v>380</v>
      </c>
      <c r="J91" s="4" t="s">
        <v>381</v>
      </c>
      <c r="K91" s="4" t="s">
        <v>382</v>
      </c>
      <c r="L91" s="4" t="s">
        <v>115</v>
      </c>
      <c r="M91">
        <v>0</v>
      </c>
      <c r="N91">
        <v>4.0337319374084402</v>
      </c>
      <c r="O91">
        <v>0</v>
      </c>
      <c r="P91">
        <v>0</v>
      </c>
      <c r="Q91">
        <v>0</v>
      </c>
      <c r="R91">
        <v>3.75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W91">
        <v>32.1486952546434</v>
      </c>
    </row>
    <row r="92" spans="1:49" x14ac:dyDescent="0.2">
      <c r="A92">
        <v>217</v>
      </c>
      <c r="B92">
        <v>0</v>
      </c>
      <c r="C92">
        <v>199803.158135682</v>
      </c>
      <c r="D92">
        <v>962852300.48091304</v>
      </c>
      <c r="E92">
        <v>602</v>
      </c>
      <c r="F92" s="4">
        <v>602</v>
      </c>
      <c r="H92" s="4" t="s">
        <v>472</v>
      </c>
      <c r="I92" s="4" t="s">
        <v>380</v>
      </c>
      <c r="J92" s="4" t="s">
        <v>381</v>
      </c>
      <c r="K92" s="4" t="s">
        <v>382</v>
      </c>
      <c r="L92" s="4" t="s">
        <v>113</v>
      </c>
      <c r="M92">
        <v>0</v>
      </c>
      <c r="N92">
        <v>3.44167923927307</v>
      </c>
      <c r="O92">
        <v>0</v>
      </c>
      <c r="P92">
        <v>0</v>
      </c>
      <c r="Q92">
        <v>0</v>
      </c>
      <c r="R92">
        <v>3.75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W92">
        <v>34.537712060292797</v>
      </c>
    </row>
    <row r="93" spans="1:49" x14ac:dyDescent="0.2">
      <c r="A93">
        <v>219</v>
      </c>
      <c r="B93">
        <v>0</v>
      </c>
      <c r="C93">
        <v>106102.365878835</v>
      </c>
      <c r="D93">
        <v>262948355.39289299</v>
      </c>
      <c r="E93">
        <v>608</v>
      </c>
      <c r="F93" s="4">
        <v>608</v>
      </c>
      <c r="H93" s="4" t="s">
        <v>473</v>
      </c>
      <c r="I93" s="4" t="s">
        <v>380</v>
      </c>
      <c r="J93" s="4" t="s">
        <v>381</v>
      </c>
      <c r="K93" s="4" t="s">
        <v>382</v>
      </c>
      <c r="L93" s="4" t="s">
        <v>119</v>
      </c>
      <c r="M93">
        <v>0</v>
      </c>
      <c r="N93">
        <v>4.8499774932861301</v>
      </c>
      <c r="O93">
        <v>0</v>
      </c>
      <c r="P93">
        <v>0</v>
      </c>
      <c r="Q93">
        <v>0</v>
      </c>
      <c r="R93">
        <v>4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W93">
        <v>9.4320121380520305</v>
      </c>
    </row>
    <row r="94" spans="1:49" x14ac:dyDescent="0.2">
      <c r="A94">
        <v>222</v>
      </c>
      <c r="B94">
        <v>0</v>
      </c>
      <c r="C94">
        <v>81299.215354010405</v>
      </c>
      <c r="D94">
        <v>136303406.841124</v>
      </c>
      <c r="E94">
        <v>616</v>
      </c>
      <c r="F94" s="4">
        <v>616</v>
      </c>
      <c r="H94" s="4" t="s">
        <v>474</v>
      </c>
      <c r="I94" s="4" t="s">
        <v>380</v>
      </c>
      <c r="J94" s="4" t="s">
        <v>381</v>
      </c>
      <c r="K94" s="4" t="s">
        <v>382</v>
      </c>
      <c r="L94" s="4" t="s">
        <v>122</v>
      </c>
      <c r="M94">
        <v>0</v>
      </c>
      <c r="N94">
        <v>3.0142076015472399</v>
      </c>
      <c r="O94">
        <v>0</v>
      </c>
      <c r="P94">
        <v>0</v>
      </c>
      <c r="Q94">
        <v>0</v>
      </c>
      <c r="R94">
        <v>4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W94">
        <v>4.8892315217655096</v>
      </c>
    </row>
    <row r="95" spans="1:49" x14ac:dyDescent="0.2">
      <c r="A95">
        <v>224</v>
      </c>
      <c r="B95">
        <v>0</v>
      </c>
      <c r="C95">
        <v>169094.49317520799</v>
      </c>
      <c r="D95">
        <v>707314896.99005401</v>
      </c>
      <c r="E95">
        <v>622</v>
      </c>
      <c r="F95" s="4">
        <v>622</v>
      </c>
      <c r="H95" s="4" t="s">
        <v>475</v>
      </c>
      <c r="I95" s="4" t="s">
        <v>380</v>
      </c>
      <c r="J95" s="4" t="s">
        <v>381</v>
      </c>
      <c r="K95" s="4" t="s">
        <v>382</v>
      </c>
      <c r="L95" s="4" t="s">
        <v>120</v>
      </c>
      <c r="M95">
        <v>0</v>
      </c>
      <c r="N95">
        <v>3.8103775978088299</v>
      </c>
      <c r="O95">
        <v>0</v>
      </c>
      <c r="P95">
        <v>0</v>
      </c>
      <c r="Q95">
        <v>0</v>
      </c>
      <c r="R95">
        <v>4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W95">
        <v>25.371532306664999</v>
      </c>
    </row>
    <row r="96" spans="1:49" x14ac:dyDescent="0.2">
      <c r="A96">
        <v>225</v>
      </c>
      <c r="B96">
        <v>0</v>
      </c>
      <c r="C96">
        <v>212401.57782069501</v>
      </c>
      <c r="D96">
        <v>806088849.98804498</v>
      </c>
      <c r="E96">
        <v>641</v>
      </c>
      <c r="F96" s="4">
        <v>641</v>
      </c>
      <c r="H96" s="4" t="s">
        <v>476</v>
      </c>
      <c r="I96" s="4" t="s">
        <v>380</v>
      </c>
      <c r="J96" s="4" t="s">
        <v>381</v>
      </c>
      <c r="K96" s="4" t="s">
        <v>382</v>
      </c>
      <c r="L96" s="4" t="s">
        <v>135</v>
      </c>
      <c r="M96">
        <v>0</v>
      </c>
      <c r="N96">
        <v>2.7891702651977499</v>
      </c>
      <c r="O96">
        <v>0</v>
      </c>
      <c r="P96">
        <v>0</v>
      </c>
      <c r="Q96">
        <v>0</v>
      </c>
      <c r="R96">
        <v>4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W96">
        <v>28.9145745219638</v>
      </c>
    </row>
    <row r="97" spans="1:49" x14ac:dyDescent="0.2">
      <c r="A97">
        <v>226</v>
      </c>
      <c r="B97">
        <v>0</v>
      </c>
      <c r="C97">
        <v>48031.497112691402</v>
      </c>
      <c r="D97">
        <v>32550066.326944001</v>
      </c>
      <c r="E97">
        <v>628</v>
      </c>
      <c r="F97" s="4">
        <v>628</v>
      </c>
      <c r="H97" s="4" t="s">
        <v>477</v>
      </c>
      <c r="I97" s="4" t="s">
        <v>380</v>
      </c>
      <c r="J97" s="4" t="s">
        <v>381</v>
      </c>
      <c r="K97" s="4" t="s">
        <v>382</v>
      </c>
      <c r="L97" s="4" t="s">
        <v>125</v>
      </c>
      <c r="M97">
        <v>0</v>
      </c>
      <c r="N97">
        <v>4.7774419784545898</v>
      </c>
      <c r="O97">
        <v>0</v>
      </c>
      <c r="P97">
        <v>0</v>
      </c>
      <c r="Q97">
        <v>0</v>
      </c>
      <c r="R97">
        <v>4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W97">
        <v>1.1675776417441399</v>
      </c>
    </row>
    <row r="98" spans="1:49" x14ac:dyDescent="0.2">
      <c r="A98">
        <v>227</v>
      </c>
      <c r="B98">
        <v>0</v>
      </c>
      <c r="C98">
        <v>133858.272309191</v>
      </c>
      <c r="D98">
        <v>351627913.95775801</v>
      </c>
      <c r="E98">
        <v>630</v>
      </c>
      <c r="F98" s="4">
        <v>630</v>
      </c>
      <c r="H98" s="4" t="s">
        <v>478</v>
      </c>
      <c r="I98" s="4" t="s">
        <v>380</v>
      </c>
      <c r="J98" s="4" t="s">
        <v>381</v>
      </c>
      <c r="K98" s="4" t="s">
        <v>382</v>
      </c>
      <c r="L98" s="4" t="s">
        <v>123</v>
      </c>
      <c r="M98">
        <v>0</v>
      </c>
      <c r="N98">
        <v>3.7305150032043399</v>
      </c>
      <c r="O98">
        <v>0</v>
      </c>
      <c r="P98">
        <v>0</v>
      </c>
      <c r="Q98">
        <v>0</v>
      </c>
      <c r="R98">
        <v>4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W98">
        <v>12.6129663278249</v>
      </c>
    </row>
    <row r="99" spans="1:49" x14ac:dyDescent="0.2">
      <c r="A99">
        <v>228</v>
      </c>
      <c r="B99">
        <v>0</v>
      </c>
      <c r="C99">
        <v>101574.806692518</v>
      </c>
      <c r="D99">
        <v>253987398.48563799</v>
      </c>
      <c r="E99">
        <v>632</v>
      </c>
      <c r="F99" s="4">
        <v>632</v>
      </c>
      <c r="H99" s="4" t="s">
        <v>479</v>
      </c>
      <c r="I99" s="4" t="s">
        <v>380</v>
      </c>
      <c r="J99" s="4" t="s">
        <v>381</v>
      </c>
      <c r="K99" s="4" t="s">
        <v>382</v>
      </c>
      <c r="L99" s="4" t="s">
        <v>124</v>
      </c>
      <c r="M99">
        <v>0</v>
      </c>
      <c r="N99">
        <v>3.6291410923004102</v>
      </c>
      <c r="O99">
        <v>0</v>
      </c>
      <c r="P99">
        <v>0</v>
      </c>
      <c r="Q99">
        <v>0</v>
      </c>
      <c r="R99">
        <v>4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W99">
        <v>9.1105807520618001</v>
      </c>
    </row>
    <row r="100" spans="1:49" x14ac:dyDescent="0.2">
      <c r="A100">
        <v>229</v>
      </c>
      <c r="B100">
        <v>0</v>
      </c>
      <c r="C100">
        <v>273622.05642934801</v>
      </c>
      <c r="D100">
        <v>1093866320.4581499</v>
      </c>
      <c r="E100">
        <v>1225</v>
      </c>
      <c r="F100" s="4">
        <v>1225</v>
      </c>
      <c r="H100" s="4" t="s">
        <v>480</v>
      </c>
      <c r="I100" s="4" t="s">
        <v>380</v>
      </c>
      <c r="J100" s="4" t="s">
        <v>381</v>
      </c>
      <c r="K100" s="4" t="s">
        <v>382</v>
      </c>
      <c r="L100" s="4" t="s">
        <v>127</v>
      </c>
      <c r="M100">
        <v>0</v>
      </c>
      <c r="N100">
        <v>2.6963548660278298</v>
      </c>
      <c r="O100">
        <v>0</v>
      </c>
      <c r="P100">
        <v>0</v>
      </c>
      <c r="Q100">
        <v>0</v>
      </c>
      <c r="R100">
        <v>4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W100">
        <v>39.237212176328597</v>
      </c>
    </row>
    <row r="101" spans="1:49" x14ac:dyDescent="0.2">
      <c r="A101">
        <v>232</v>
      </c>
      <c r="B101">
        <v>0</v>
      </c>
      <c r="C101">
        <v>155314.967584639</v>
      </c>
      <c r="D101">
        <v>361363871.28481901</v>
      </c>
      <c r="E101">
        <v>648</v>
      </c>
      <c r="F101" s="4">
        <v>648</v>
      </c>
      <c r="H101" s="4" t="s">
        <v>481</v>
      </c>
      <c r="I101" s="4" t="s">
        <v>380</v>
      </c>
      <c r="J101" s="4" t="s">
        <v>381</v>
      </c>
      <c r="K101" s="4" t="s">
        <v>382</v>
      </c>
      <c r="L101" s="4" t="s">
        <v>130</v>
      </c>
      <c r="M101">
        <v>0</v>
      </c>
      <c r="N101">
        <v>3.7554545402526802</v>
      </c>
      <c r="O101">
        <v>0</v>
      </c>
      <c r="P101">
        <v>0</v>
      </c>
      <c r="Q101">
        <v>0</v>
      </c>
      <c r="R101">
        <v>4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W101">
        <v>12.9621971398875</v>
      </c>
    </row>
    <row r="102" spans="1:49" x14ac:dyDescent="0.2">
      <c r="A102">
        <v>236</v>
      </c>
      <c r="B102">
        <v>0</v>
      </c>
      <c r="C102">
        <v>183661.42467114999</v>
      </c>
      <c r="D102">
        <v>549863634.63010705</v>
      </c>
      <c r="E102">
        <v>658</v>
      </c>
      <c r="F102" s="4">
        <v>658</v>
      </c>
      <c r="H102" s="4" t="s">
        <v>482</v>
      </c>
      <c r="I102" s="4" t="s">
        <v>380</v>
      </c>
      <c r="J102" s="4" t="s">
        <v>381</v>
      </c>
      <c r="K102" s="4" t="s">
        <v>382</v>
      </c>
      <c r="L102" s="4" t="s">
        <v>129</v>
      </c>
      <c r="M102">
        <v>0</v>
      </c>
      <c r="N102">
        <v>1.48583436012268</v>
      </c>
      <c r="O102">
        <v>0</v>
      </c>
      <c r="P102">
        <v>0</v>
      </c>
      <c r="Q102">
        <v>0</v>
      </c>
      <c r="R102">
        <v>4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W102">
        <v>19.723722813764098</v>
      </c>
    </row>
    <row r="103" spans="1:49" x14ac:dyDescent="0.2">
      <c r="A103">
        <v>238</v>
      </c>
      <c r="B103">
        <v>0</v>
      </c>
      <c r="C103">
        <v>318700.801573537</v>
      </c>
      <c r="D103">
        <v>1585236710.2153599</v>
      </c>
      <c r="E103">
        <v>662</v>
      </c>
      <c r="F103" s="4">
        <v>662</v>
      </c>
      <c r="H103" s="4" t="s">
        <v>483</v>
      </c>
      <c r="I103" s="4" t="s">
        <v>380</v>
      </c>
      <c r="J103" s="4" t="s">
        <v>381</v>
      </c>
      <c r="K103" s="4" t="s">
        <v>382</v>
      </c>
      <c r="L103" s="4" t="s">
        <v>128</v>
      </c>
      <c r="M103">
        <v>0</v>
      </c>
      <c r="N103">
        <v>2.4085125923156698</v>
      </c>
      <c r="O103">
        <v>0</v>
      </c>
      <c r="P103">
        <v>0</v>
      </c>
      <c r="Q103">
        <v>0</v>
      </c>
      <c r="R103">
        <v>4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W103">
        <v>56.862770143954599</v>
      </c>
    </row>
    <row r="104" spans="1:49" x14ac:dyDescent="0.2">
      <c r="A104">
        <v>240</v>
      </c>
      <c r="B104">
        <v>0</v>
      </c>
      <c r="C104">
        <v>284645.67283346498</v>
      </c>
      <c r="D104">
        <v>1352658729.0961499</v>
      </c>
      <c r="E104">
        <v>681</v>
      </c>
      <c r="F104" s="4">
        <v>681</v>
      </c>
      <c r="H104" s="4" t="s">
        <v>484</v>
      </c>
      <c r="I104" s="4" t="s">
        <v>380</v>
      </c>
      <c r="J104" s="4" t="s">
        <v>381</v>
      </c>
      <c r="K104" s="4" t="s">
        <v>382</v>
      </c>
      <c r="L104" s="4" t="s">
        <v>134</v>
      </c>
      <c r="M104">
        <v>0</v>
      </c>
      <c r="N104">
        <v>3.2740888595581001</v>
      </c>
      <c r="O104">
        <v>0</v>
      </c>
      <c r="P104">
        <v>0</v>
      </c>
      <c r="Q104">
        <v>0</v>
      </c>
      <c r="R104">
        <v>4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W104">
        <v>48.520149640843897</v>
      </c>
    </row>
    <row r="105" spans="1:49" x14ac:dyDescent="0.2">
      <c r="A105">
        <v>241</v>
      </c>
      <c r="B105">
        <v>0</v>
      </c>
      <c r="C105">
        <v>341338.59619288798</v>
      </c>
      <c r="D105">
        <v>2520208327.1774998</v>
      </c>
      <c r="E105">
        <v>672</v>
      </c>
      <c r="F105" s="4">
        <v>672</v>
      </c>
      <c r="H105" s="4" t="s">
        <v>485</v>
      </c>
      <c r="I105" s="4" t="s">
        <v>380</v>
      </c>
      <c r="J105" s="4" t="s">
        <v>381</v>
      </c>
      <c r="K105" s="4" t="s">
        <v>382</v>
      </c>
      <c r="L105" s="4" t="s">
        <v>131</v>
      </c>
      <c r="M105">
        <v>0</v>
      </c>
      <c r="N105">
        <v>2.6890048980712802</v>
      </c>
      <c r="O105">
        <v>0</v>
      </c>
      <c r="P105">
        <v>0</v>
      </c>
      <c r="Q105">
        <v>0</v>
      </c>
      <c r="R105">
        <v>4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W105">
        <v>90.400396293942606</v>
      </c>
    </row>
    <row r="106" spans="1:49" x14ac:dyDescent="0.2">
      <c r="A106">
        <v>242</v>
      </c>
      <c r="B106">
        <v>0</v>
      </c>
      <c r="C106">
        <v>190944.88516987799</v>
      </c>
      <c r="D106">
        <v>964983553.67781305</v>
      </c>
      <c r="E106">
        <v>677</v>
      </c>
      <c r="F106" s="4">
        <v>677</v>
      </c>
      <c r="H106" s="4" t="s">
        <v>486</v>
      </c>
      <c r="I106" s="4" t="s">
        <v>380</v>
      </c>
      <c r="J106" s="4" t="s">
        <v>381</v>
      </c>
      <c r="K106" s="4" t="s">
        <v>382</v>
      </c>
      <c r="L106" s="4" t="s">
        <v>132</v>
      </c>
      <c r="M106">
        <v>0</v>
      </c>
      <c r="N106">
        <v>2.3584105968475302</v>
      </c>
      <c r="O106">
        <v>0</v>
      </c>
      <c r="P106">
        <v>0</v>
      </c>
      <c r="Q106">
        <v>0</v>
      </c>
      <c r="R106">
        <v>4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W106">
        <v>34.614160555254401</v>
      </c>
    </row>
    <row r="107" spans="1:49" x14ac:dyDescent="0.2">
      <c r="A107">
        <v>243</v>
      </c>
      <c r="B107">
        <v>0</v>
      </c>
      <c r="C107">
        <v>147244.10052431299</v>
      </c>
      <c r="D107">
        <v>505494793.18028498</v>
      </c>
      <c r="E107">
        <v>682</v>
      </c>
      <c r="F107" s="4">
        <v>682</v>
      </c>
      <c r="H107" s="4" t="s">
        <v>487</v>
      </c>
      <c r="I107" s="4" t="s">
        <v>380</v>
      </c>
      <c r="J107" s="4" t="s">
        <v>381</v>
      </c>
      <c r="K107" s="4" t="s">
        <v>382</v>
      </c>
      <c r="L107" s="4" t="s">
        <v>133</v>
      </c>
      <c r="M107">
        <v>0</v>
      </c>
      <c r="N107">
        <v>2.8948698043823198</v>
      </c>
      <c r="O107">
        <v>0</v>
      </c>
      <c r="P107">
        <v>0</v>
      </c>
      <c r="Q107">
        <v>0</v>
      </c>
      <c r="R107">
        <v>4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W107">
        <v>18.132203252895501</v>
      </c>
    </row>
    <row r="108" spans="1:49" x14ac:dyDescent="0.2">
      <c r="A108">
        <v>245</v>
      </c>
      <c r="B108">
        <v>0</v>
      </c>
      <c r="C108">
        <v>236614.17900166599</v>
      </c>
      <c r="D108">
        <v>1223989090.60324</v>
      </c>
      <c r="E108">
        <v>688</v>
      </c>
      <c r="F108" s="4">
        <v>688</v>
      </c>
      <c r="H108" s="4" t="s">
        <v>488</v>
      </c>
      <c r="I108" s="4" t="s">
        <v>380</v>
      </c>
      <c r="J108" s="4" t="s">
        <v>381</v>
      </c>
      <c r="K108" s="4" t="s">
        <v>382</v>
      </c>
      <c r="L108" s="4" t="s">
        <v>136</v>
      </c>
      <c r="M108">
        <v>0</v>
      </c>
      <c r="N108">
        <v>3.2676317691802899</v>
      </c>
      <c r="O108">
        <v>0</v>
      </c>
      <c r="P108">
        <v>0</v>
      </c>
      <c r="Q108">
        <v>0</v>
      </c>
      <c r="R108">
        <v>4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W108">
        <v>43.904742975719103</v>
      </c>
    </row>
    <row r="109" spans="1:49" x14ac:dyDescent="0.2">
      <c r="A109">
        <v>248</v>
      </c>
      <c r="B109">
        <v>0</v>
      </c>
      <c r="C109">
        <v>110039.371784321</v>
      </c>
      <c r="D109">
        <v>267143050.97227901</v>
      </c>
      <c r="E109">
        <v>726</v>
      </c>
      <c r="F109" s="4">
        <v>726</v>
      </c>
      <c r="H109" s="4" t="s">
        <v>489</v>
      </c>
      <c r="I109" s="4" t="s">
        <v>380</v>
      </c>
      <c r="J109" s="4" t="s">
        <v>381</v>
      </c>
      <c r="K109" s="4" t="s">
        <v>382</v>
      </c>
      <c r="L109" s="4" t="s">
        <v>149</v>
      </c>
      <c r="M109">
        <v>0</v>
      </c>
      <c r="N109">
        <v>5.1783795356750399</v>
      </c>
      <c r="O109">
        <v>0</v>
      </c>
      <c r="P109">
        <v>0</v>
      </c>
      <c r="Q109">
        <v>0</v>
      </c>
      <c r="R109">
        <v>4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W109">
        <v>9.5824767399739201</v>
      </c>
    </row>
    <row r="110" spans="1:49" x14ac:dyDescent="0.2">
      <c r="A110">
        <v>250</v>
      </c>
      <c r="B110">
        <v>0</v>
      </c>
      <c r="C110">
        <v>402362.218239746</v>
      </c>
      <c r="D110">
        <v>3113714238.2385802</v>
      </c>
      <c r="E110">
        <v>700</v>
      </c>
      <c r="F110" s="4">
        <v>700</v>
      </c>
      <c r="H110" s="4" t="s">
        <v>490</v>
      </c>
      <c r="I110" s="4" t="s">
        <v>380</v>
      </c>
      <c r="J110" s="4" t="s">
        <v>381</v>
      </c>
      <c r="K110" s="4" t="s">
        <v>382</v>
      </c>
      <c r="L110" s="4" t="s">
        <v>145</v>
      </c>
      <c r="M110">
        <v>0</v>
      </c>
      <c r="N110">
        <v>3.5838706493377601</v>
      </c>
      <c r="O110">
        <v>0</v>
      </c>
      <c r="P110">
        <v>0</v>
      </c>
      <c r="Q110">
        <v>0</v>
      </c>
      <c r="R110">
        <v>4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W110">
        <v>111.68957663039799</v>
      </c>
    </row>
    <row r="111" spans="1:49" x14ac:dyDescent="0.2">
      <c r="A111">
        <v>251</v>
      </c>
      <c r="B111">
        <v>0</v>
      </c>
      <c r="C111">
        <v>161417.32677097601</v>
      </c>
      <c r="D111">
        <v>723531805.78646696</v>
      </c>
      <c r="E111">
        <v>702</v>
      </c>
      <c r="F111" s="4">
        <v>702</v>
      </c>
      <c r="H111" s="4" t="s">
        <v>491</v>
      </c>
      <c r="I111" s="4" t="s">
        <v>380</v>
      </c>
      <c r="J111" s="4" t="s">
        <v>381</v>
      </c>
      <c r="K111" s="4" t="s">
        <v>382</v>
      </c>
      <c r="L111" s="4" t="s">
        <v>144</v>
      </c>
      <c r="M111">
        <v>0</v>
      </c>
      <c r="N111">
        <v>2.2858197689056401</v>
      </c>
      <c r="O111">
        <v>0</v>
      </c>
      <c r="P111">
        <v>0</v>
      </c>
      <c r="Q111">
        <v>0</v>
      </c>
      <c r="R111">
        <v>4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W111">
        <v>25.9532361944147</v>
      </c>
    </row>
    <row r="112" spans="1:49" x14ac:dyDescent="0.2">
      <c r="A112">
        <v>253</v>
      </c>
      <c r="B112">
        <v>0</v>
      </c>
      <c r="C112">
        <v>166338.586613461</v>
      </c>
      <c r="D112">
        <v>537676735.92161298</v>
      </c>
      <c r="E112">
        <v>711</v>
      </c>
      <c r="F112" s="4">
        <v>711</v>
      </c>
      <c r="H112" s="4" t="s">
        <v>492</v>
      </c>
      <c r="I112" s="4" t="s">
        <v>380</v>
      </c>
      <c r="J112" s="4" t="s">
        <v>381</v>
      </c>
      <c r="K112" s="4" t="s">
        <v>382</v>
      </c>
      <c r="L112" s="4" t="s">
        <v>146</v>
      </c>
      <c r="M112">
        <v>0</v>
      </c>
      <c r="N112">
        <v>2.0513162612914999</v>
      </c>
      <c r="O112">
        <v>0</v>
      </c>
      <c r="P112">
        <v>0</v>
      </c>
      <c r="Q112">
        <v>0</v>
      </c>
      <c r="R112">
        <v>4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W112">
        <v>19.286576225142301</v>
      </c>
    </row>
    <row r="113" spans="1:49" x14ac:dyDescent="0.2">
      <c r="A113">
        <v>255</v>
      </c>
      <c r="B113">
        <v>0</v>
      </c>
      <c r="C113">
        <v>64960.633201800199</v>
      </c>
      <c r="D113">
        <v>121655875.912228</v>
      </c>
      <c r="E113">
        <v>716</v>
      </c>
      <c r="F113" s="4">
        <v>716</v>
      </c>
      <c r="H113" s="4" t="s">
        <v>493</v>
      </c>
      <c r="I113" s="4" t="s">
        <v>380</v>
      </c>
      <c r="J113" s="4" t="s">
        <v>381</v>
      </c>
      <c r="K113" s="4" t="s">
        <v>382</v>
      </c>
      <c r="L113" s="4" t="s">
        <v>143</v>
      </c>
      <c r="M113">
        <v>0</v>
      </c>
      <c r="N113">
        <v>2.6509859561920099</v>
      </c>
      <c r="O113">
        <v>0</v>
      </c>
      <c r="P113">
        <v>0</v>
      </c>
      <c r="Q113">
        <v>0</v>
      </c>
      <c r="R113">
        <v>4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W113">
        <v>4.3638215441772799</v>
      </c>
    </row>
    <row r="114" spans="1:49" x14ac:dyDescent="0.2">
      <c r="A114">
        <v>256</v>
      </c>
      <c r="B114">
        <v>0</v>
      </c>
      <c r="C114">
        <v>295669.29908017803</v>
      </c>
      <c r="D114">
        <v>1752898617.2925899</v>
      </c>
      <c r="E114">
        <v>718</v>
      </c>
      <c r="F114" s="4">
        <v>718</v>
      </c>
      <c r="H114" s="4" t="s">
        <v>494</v>
      </c>
      <c r="I114" s="4" t="s">
        <v>380</v>
      </c>
      <c r="J114" s="4" t="s">
        <v>381</v>
      </c>
      <c r="K114" s="4" t="s">
        <v>382</v>
      </c>
      <c r="L114" s="4" t="s">
        <v>142</v>
      </c>
      <c r="M114">
        <v>0</v>
      </c>
      <c r="N114">
        <v>3.0580575466156001</v>
      </c>
      <c r="O114">
        <v>0</v>
      </c>
      <c r="P114">
        <v>0</v>
      </c>
      <c r="Q114">
        <v>0</v>
      </c>
      <c r="R114">
        <v>4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W114">
        <v>62.876837584226202</v>
      </c>
    </row>
    <row r="115" spans="1:49" x14ac:dyDescent="0.2">
      <c r="A115">
        <v>258</v>
      </c>
      <c r="B115">
        <v>0</v>
      </c>
      <c r="C115">
        <v>214566.93307001801</v>
      </c>
      <c r="D115">
        <v>811852926.66406095</v>
      </c>
      <c r="E115">
        <v>1240</v>
      </c>
      <c r="F115" s="4">
        <v>1240</v>
      </c>
      <c r="H115" s="4" t="s">
        <v>495</v>
      </c>
      <c r="I115" s="4" t="s">
        <v>380</v>
      </c>
      <c r="J115" s="4" t="s">
        <v>381</v>
      </c>
      <c r="K115" s="4" t="s">
        <v>382</v>
      </c>
      <c r="L115" s="4" t="s">
        <v>148</v>
      </c>
      <c r="M115">
        <v>0</v>
      </c>
      <c r="N115">
        <v>3.4192836284637398</v>
      </c>
      <c r="O115">
        <v>0</v>
      </c>
      <c r="P115">
        <v>0</v>
      </c>
      <c r="Q115">
        <v>0</v>
      </c>
      <c r="R115">
        <v>4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W115">
        <v>29.1213331498762</v>
      </c>
    </row>
    <row r="116" spans="1:49" x14ac:dyDescent="0.2">
      <c r="A116">
        <v>259</v>
      </c>
      <c r="B116">
        <v>0</v>
      </c>
      <c r="C116">
        <v>145078.74396267501</v>
      </c>
      <c r="D116">
        <v>239320494.662184</v>
      </c>
      <c r="E116">
        <v>731</v>
      </c>
      <c r="F116" s="4">
        <v>731</v>
      </c>
      <c r="H116" s="4" t="s">
        <v>496</v>
      </c>
      <c r="I116" s="4" t="s">
        <v>380</v>
      </c>
      <c r="J116" s="4" t="s">
        <v>381</v>
      </c>
      <c r="K116" s="4" t="s">
        <v>382</v>
      </c>
      <c r="L116" s="4" t="s">
        <v>150</v>
      </c>
      <c r="M116">
        <v>0</v>
      </c>
      <c r="N116">
        <v>1.2319519519805899</v>
      </c>
      <c r="O116">
        <v>0</v>
      </c>
      <c r="P116">
        <v>0</v>
      </c>
      <c r="Q116">
        <v>0</v>
      </c>
      <c r="R116">
        <v>4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W116">
        <v>8.5844758647208899</v>
      </c>
    </row>
    <row r="117" spans="1:49" x14ac:dyDescent="0.2">
      <c r="A117">
        <v>260</v>
      </c>
      <c r="B117">
        <v>0</v>
      </c>
      <c r="C117">
        <v>52165.356955185503</v>
      </c>
      <c r="D117">
        <v>60159499.2258275</v>
      </c>
      <c r="E117">
        <v>1250</v>
      </c>
      <c r="F117" s="4">
        <v>1250</v>
      </c>
      <c r="H117" s="4" t="s">
        <v>497</v>
      </c>
      <c r="I117" s="4" t="s">
        <v>380</v>
      </c>
      <c r="J117" s="4" t="s">
        <v>381</v>
      </c>
      <c r="K117" s="4" t="s">
        <v>382</v>
      </c>
      <c r="L117" s="4" t="s">
        <v>141</v>
      </c>
      <c r="M117">
        <v>0</v>
      </c>
      <c r="N117">
        <v>2.36859798431396</v>
      </c>
      <c r="O117">
        <v>0</v>
      </c>
      <c r="P117">
        <v>0</v>
      </c>
      <c r="Q117">
        <v>0</v>
      </c>
      <c r="R117">
        <v>4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W117">
        <v>2.15793373595853</v>
      </c>
    </row>
    <row r="118" spans="1:49" x14ac:dyDescent="0.2">
      <c r="A118">
        <v>262</v>
      </c>
      <c r="B118">
        <v>0</v>
      </c>
      <c r="C118">
        <v>411614.18464399799</v>
      </c>
      <c r="D118">
        <v>2300921623.4029102</v>
      </c>
      <c r="E118">
        <v>737</v>
      </c>
      <c r="F118" s="4">
        <v>737</v>
      </c>
      <c r="H118" s="4" t="s">
        <v>498</v>
      </c>
      <c r="I118" s="4" t="s">
        <v>380</v>
      </c>
      <c r="J118" s="4" t="s">
        <v>381</v>
      </c>
      <c r="K118" s="4" t="s">
        <v>382</v>
      </c>
      <c r="L118" s="4" t="s">
        <v>139</v>
      </c>
      <c r="M118">
        <v>0</v>
      </c>
      <c r="N118">
        <v>2.7902598381042401</v>
      </c>
      <c r="O118">
        <v>0</v>
      </c>
      <c r="P118">
        <v>0</v>
      </c>
      <c r="Q118">
        <v>0</v>
      </c>
      <c r="R118">
        <v>4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W118">
        <v>82.534536670576898</v>
      </c>
    </row>
    <row r="119" spans="1:49" x14ac:dyDescent="0.2">
      <c r="A119">
        <v>263</v>
      </c>
      <c r="B119">
        <v>0</v>
      </c>
      <c r="C119">
        <v>128346.46049818301</v>
      </c>
      <c r="D119">
        <v>300535932.86045098</v>
      </c>
      <c r="E119">
        <v>742</v>
      </c>
      <c r="F119" s="4">
        <v>742</v>
      </c>
      <c r="H119" s="4" t="s">
        <v>499</v>
      </c>
      <c r="I119" s="4" t="s">
        <v>380</v>
      </c>
      <c r="J119" s="4" t="s">
        <v>381</v>
      </c>
      <c r="K119" s="4" t="s">
        <v>382</v>
      </c>
      <c r="L119" s="4" t="s">
        <v>140</v>
      </c>
      <c r="M119">
        <v>0</v>
      </c>
      <c r="N119">
        <v>1.86991739273071</v>
      </c>
      <c r="O119">
        <v>0</v>
      </c>
      <c r="P119">
        <v>0</v>
      </c>
      <c r="Q119">
        <v>0</v>
      </c>
      <c r="R119">
        <v>4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W119">
        <v>10.7802863510025</v>
      </c>
    </row>
    <row r="120" spans="1:49" x14ac:dyDescent="0.2">
      <c r="A120">
        <v>267</v>
      </c>
      <c r="B120">
        <v>0</v>
      </c>
      <c r="C120">
        <v>189960.636482164</v>
      </c>
      <c r="D120">
        <v>578064005.71996796</v>
      </c>
      <c r="E120">
        <v>765</v>
      </c>
      <c r="F120" s="4">
        <v>765</v>
      </c>
      <c r="H120" s="4" t="s">
        <v>500</v>
      </c>
      <c r="I120" s="4" t="s">
        <v>380</v>
      </c>
      <c r="J120" s="4" t="s">
        <v>381</v>
      </c>
      <c r="K120" s="4" t="s">
        <v>382</v>
      </c>
      <c r="L120" s="4" t="s">
        <v>137</v>
      </c>
      <c r="M120">
        <v>0</v>
      </c>
      <c r="N120">
        <v>2.35978651046752</v>
      </c>
      <c r="O120">
        <v>0</v>
      </c>
      <c r="P120">
        <v>0</v>
      </c>
      <c r="Q120">
        <v>0</v>
      </c>
      <c r="R120">
        <v>4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W120">
        <v>20.735275983662099</v>
      </c>
    </row>
    <row r="121" spans="1:49" x14ac:dyDescent="0.2">
      <c r="A121">
        <v>268</v>
      </c>
      <c r="B121">
        <v>0</v>
      </c>
      <c r="C121">
        <v>111220.475065201</v>
      </c>
      <c r="D121">
        <v>347665716.04047</v>
      </c>
      <c r="E121">
        <v>770</v>
      </c>
      <c r="F121" s="4">
        <v>770</v>
      </c>
      <c r="H121" s="4" t="s">
        <v>501</v>
      </c>
      <c r="I121" s="4" t="s">
        <v>380</v>
      </c>
      <c r="J121" s="4" t="s">
        <v>381</v>
      </c>
      <c r="K121" s="4" t="s">
        <v>382</v>
      </c>
      <c r="L121" s="4" t="s">
        <v>230</v>
      </c>
      <c r="M121">
        <v>0</v>
      </c>
      <c r="N121">
        <v>2.7069134712219198</v>
      </c>
      <c r="O121">
        <v>0</v>
      </c>
      <c r="P121">
        <v>0</v>
      </c>
      <c r="Q121">
        <v>0</v>
      </c>
      <c r="R121">
        <v>4.25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W121">
        <v>12.470841465346099</v>
      </c>
    </row>
    <row r="122" spans="1:49" x14ac:dyDescent="0.2">
      <c r="A122">
        <v>269</v>
      </c>
      <c r="B122">
        <v>0</v>
      </c>
      <c r="C122">
        <v>287204.732676088</v>
      </c>
      <c r="D122">
        <v>1195653094.6877401</v>
      </c>
      <c r="E122">
        <v>775</v>
      </c>
      <c r="F122" s="4">
        <v>775</v>
      </c>
      <c r="H122" s="4" t="s">
        <v>502</v>
      </c>
      <c r="I122" s="4" t="s">
        <v>380</v>
      </c>
      <c r="J122" s="4" t="s">
        <v>381</v>
      </c>
      <c r="K122" s="4" t="s">
        <v>382</v>
      </c>
      <c r="L122" s="4" t="s">
        <v>231</v>
      </c>
      <c r="M122">
        <v>0</v>
      </c>
      <c r="N122">
        <v>2.0430588722228999</v>
      </c>
      <c r="O122">
        <v>0</v>
      </c>
      <c r="P122">
        <v>0</v>
      </c>
      <c r="Q122">
        <v>0</v>
      </c>
      <c r="R122">
        <v>4.25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W122">
        <v>42.888324915148097</v>
      </c>
    </row>
    <row r="123" spans="1:49" x14ac:dyDescent="0.2">
      <c r="A123">
        <v>272</v>
      </c>
      <c r="B123">
        <v>0</v>
      </c>
      <c r="C123">
        <v>206889.76929052101</v>
      </c>
      <c r="D123">
        <v>628313171.09456003</v>
      </c>
      <c r="E123">
        <v>786</v>
      </c>
      <c r="F123" s="4">
        <v>786</v>
      </c>
      <c r="H123" s="4" t="s">
        <v>503</v>
      </c>
      <c r="I123" s="4" t="s">
        <v>380</v>
      </c>
      <c r="J123" s="4" t="s">
        <v>381</v>
      </c>
      <c r="K123" s="4" t="s">
        <v>382</v>
      </c>
      <c r="L123" s="4" t="s">
        <v>232</v>
      </c>
      <c r="M123">
        <v>0</v>
      </c>
      <c r="N123">
        <v>2.6491100788116402</v>
      </c>
      <c r="O123">
        <v>0</v>
      </c>
      <c r="P123">
        <v>0</v>
      </c>
      <c r="Q123">
        <v>0</v>
      </c>
      <c r="R123">
        <v>4.25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W123">
        <v>22.5377239854074</v>
      </c>
    </row>
    <row r="124" spans="1:49" x14ac:dyDescent="0.2">
      <c r="A124">
        <v>273</v>
      </c>
      <c r="B124">
        <v>0</v>
      </c>
      <c r="C124">
        <v>238582.68359486701</v>
      </c>
      <c r="D124">
        <v>1110625730.7851501</v>
      </c>
      <c r="E124">
        <v>788</v>
      </c>
      <c r="F124" s="4">
        <v>788</v>
      </c>
      <c r="H124" s="4" t="s">
        <v>504</v>
      </c>
      <c r="I124" s="4" t="s">
        <v>380</v>
      </c>
      <c r="J124" s="4" t="s">
        <v>381</v>
      </c>
      <c r="K124" s="4" t="s">
        <v>382</v>
      </c>
      <c r="L124" s="4" t="s">
        <v>39</v>
      </c>
      <c r="M124">
        <v>0</v>
      </c>
      <c r="N124">
        <v>2.4399838447570801</v>
      </c>
      <c r="O124">
        <v>0</v>
      </c>
      <c r="P124">
        <v>0</v>
      </c>
      <c r="Q124">
        <v>0</v>
      </c>
      <c r="R124">
        <v>4.25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W124">
        <v>39.838375706690499</v>
      </c>
    </row>
    <row r="125" spans="1:49" x14ac:dyDescent="0.2">
      <c r="A125">
        <v>275</v>
      </c>
      <c r="B125">
        <v>0</v>
      </c>
      <c r="C125">
        <v>134842.522309213</v>
      </c>
      <c r="D125">
        <v>300254993.661924</v>
      </c>
      <c r="E125">
        <v>794</v>
      </c>
      <c r="F125" s="4">
        <v>794</v>
      </c>
      <c r="H125" s="4" t="s">
        <v>505</v>
      </c>
      <c r="I125" s="4" t="s">
        <v>380</v>
      </c>
      <c r="J125" s="4" t="s">
        <v>381</v>
      </c>
      <c r="K125" s="4" t="s">
        <v>382</v>
      </c>
      <c r="L125" s="4" t="s">
        <v>38</v>
      </c>
      <c r="M125">
        <v>0</v>
      </c>
      <c r="N125">
        <v>3.63993072509765</v>
      </c>
      <c r="O125">
        <v>0</v>
      </c>
      <c r="P125">
        <v>0</v>
      </c>
      <c r="Q125">
        <v>0</v>
      </c>
      <c r="R125">
        <v>4.25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W125">
        <v>10.7702090035834</v>
      </c>
    </row>
    <row r="126" spans="1:49" x14ac:dyDescent="0.2">
      <c r="A126">
        <v>277</v>
      </c>
      <c r="B126">
        <v>0</v>
      </c>
      <c r="C126">
        <v>139960.635432504</v>
      </c>
      <c r="D126">
        <v>490963513.66577703</v>
      </c>
      <c r="E126">
        <v>799</v>
      </c>
      <c r="F126" s="4">
        <v>799</v>
      </c>
      <c r="H126" s="4" t="s">
        <v>506</v>
      </c>
      <c r="I126" s="4" t="s">
        <v>380</v>
      </c>
      <c r="J126" s="4" t="s">
        <v>381</v>
      </c>
      <c r="K126" s="4" t="s">
        <v>382</v>
      </c>
      <c r="L126" s="4" t="s">
        <v>37</v>
      </c>
      <c r="M126">
        <v>0</v>
      </c>
      <c r="N126">
        <v>3.3538756370544398</v>
      </c>
      <c r="O126">
        <v>0</v>
      </c>
      <c r="P126">
        <v>0</v>
      </c>
      <c r="Q126">
        <v>0</v>
      </c>
      <c r="R126">
        <v>4.25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W126">
        <v>17.610963237693799</v>
      </c>
    </row>
    <row r="127" spans="1:49" x14ac:dyDescent="0.2">
      <c r="A127">
        <v>278</v>
      </c>
      <c r="B127">
        <v>0</v>
      </c>
      <c r="C127">
        <v>339960.64225589402</v>
      </c>
      <c r="D127">
        <v>1858405398.4196801</v>
      </c>
      <c r="E127">
        <v>801</v>
      </c>
      <c r="F127" s="4">
        <v>801</v>
      </c>
      <c r="H127" s="4" t="s">
        <v>507</v>
      </c>
      <c r="I127" s="4" t="s">
        <v>380</v>
      </c>
      <c r="J127" s="4" t="s">
        <v>381</v>
      </c>
      <c r="K127" s="4" t="s">
        <v>382</v>
      </c>
      <c r="L127" s="4" t="s">
        <v>36</v>
      </c>
      <c r="M127">
        <v>0</v>
      </c>
      <c r="N127">
        <v>2.27659916877746</v>
      </c>
      <c r="O127">
        <v>0</v>
      </c>
      <c r="P127">
        <v>0</v>
      </c>
      <c r="Q127">
        <v>0</v>
      </c>
      <c r="R127">
        <v>4.25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W127">
        <v>66.661387743327396</v>
      </c>
    </row>
    <row r="128" spans="1:49" x14ac:dyDescent="0.2">
      <c r="A128">
        <v>287</v>
      </c>
      <c r="B128">
        <v>0</v>
      </c>
      <c r="C128">
        <v>172047.249080657</v>
      </c>
      <c r="D128">
        <v>618770964.768556</v>
      </c>
      <c r="E128">
        <v>840</v>
      </c>
      <c r="F128" s="4">
        <v>840</v>
      </c>
      <c r="H128" s="4" t="s">
        <v>508</v>
      </c>
      <c r="I128" s="4" t="s">
        <v>380</v>
      </c>
      <c r="J128" s="4" t="s">
        <v>381</v>
      </c>
      <c r="K128" s="4" t="s">
        <v>382</v>
      </c>
      <c r="L128" s="4" t="s">
        <v>226</v>
      </c>
      <c r="M128">
        <v>0</v>
      </c>
      <c r="N128">
        <v>1.81337642669677</v>
      </c>
      <c r="O128">
        <v>0</v>
      </c>
      <c r="P128">
        <v>0</v>
      </c>
      <c r="Q128">
        <v>0</v>
      </c>
      <c r="R128">
        <v>4.25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W128">
        <v>22.195443062006401</v>
      </c>
    </row>
    <row r="129" spans="1:49" x14ac:dyDescent="0.2">
      <c r="A129">
        <v>289</v>
      </c>
      <c r="B129">
        <v>0</v>
      </c>
      <c r="C129">
        <v>378543.31640259898</v>
      </c>
      <c r="D129">
        <v>2641350764.42062</v>
      </c>
      <c r="E129">
        <v>890</v>
      </c>
      <c r="F129" s="4">
        <v>890</v>
      </c>
      <c r="H129" s="4" t="s">
        <v>509</v>
      </c>
      <c r="I129" s="4" t="s">
        <v>380</v>
      </c>
      <c r="J129" s="4" t="s">
        <v>381</v>
      </c>
      <c r="K129" s="4" t="s">
        <v>382</v>
      </c>
      <c r="L129" s="4" t="s">
        <v>215</v>
      </c>
      <c r="M129">
        <v>0</v>
      </c>
      <c r="N129">
        <v>3.3810467720031698</v>
      </c>
      <c r="O129">
        <v>0</v>
      </c>
      <c r="P129">
        <v>0</v>
      </c>
      <c r="Q129">
        <v>0</v>
      </c>
      <c r="R129">
        <v>4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W129">
        <v>94.745800686387099</v>
      </c>
    </row>
    <row r="130" spans="1:49" x14ac:dyDescent="0.2">
      <c r="A130">
        <v>290</v>
      </c>
      <c r="B130">
        <v>0</v>
      </c>
      <c r="C130">
        <v>342913.39422435302</v>
      </c>
      <c r="D130">
        <v>2608103196.2595401</v>
      </c>
      <c r="E130">
        <v>855</v>
      </c>
      <c r="F130" s="4">
        <v>855</v>
      </c>
      <c r="H130" s="4" t="s">
        <v>510</v>
      </c>
      <c r="I130" s="4" t="s">
        <v>380</v>
      </c>
      <c r="J130" s="4" t="s">
        <v>381</v>
      </c>
      <c r="K130" s="4" t="s">
        <v>382</v>
      </c>
      <c r="L130" s="4" t="s">
        <v>216</v>
      </c>
      <c r="M130">
        <v>0</v>
      </c>
      <c r="N130">
        <v>2.2346098423004102</v>
      </c>
      <c r="O130">
        <v>0</v>
      </c>
      <c r="P130">
        <v>0</v>
      </c>
      <c r="Q130">
        <v>0</v>
      </c>
      <c r="R130">
        <v>4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W130">
        <v>93.553203508939603</v>
      </c>
    </row>
    <row r="131" spans="1:49" x14ac:dyDescent="0.2">
      <c r="A131">
        <v>291</v>
      </c>
      <c r="B131">
        <v>0</v>
      </c>
      <c r="C131">
        <v>237401.58031397301</v>
      </c>
      <c r="D131">
        <v>858178646.11055005</v>
      </c>
      <c r="E131">
        <v>865</v>
      </c>
      <c r="F131" s="4">
        <v>865</v>
      </c>
      <c r="H131" s="4" t="s">
        <v>511</v>
      </c>
      <c r="I131" s="4" t="s">
        <v>380</v>
      </c>
      <c r="J131" s="4" t="s">
        <v>381</v>
      </c>
      <c r="K131" s="4" t="s">
        <v>382</v>
      </c>
      <c r="L131" s="4" t="s">
        <v>217</v>
      </c>
      <c r="M131">
        <v>0</v>
      </c>
      <c r="N131">
        <v>2.4480195045471098</v>
      </c>
      <c r="O131">
        <v>0</v>
      </c>
      <c r="P131">
        <v>0</v>
      </c>
      <c r="Q131">
        <v>0</v>
      </c>
      <c r="R131">
        <v>4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W131">
        <v>30.783046331045899</v>
      </c>
    </row>
    <row r="132" spans="1:49" x14ac:dyDescent="0.2">
      <c r="A132">
        <v>293</v>
      </c>
      <c r="B132">
        <v>0</v>
      </c>
      <c r="C132">
        <v>458464.58241284598</v>
      </c>
      <c r="D132">
        <v>2099295269.01179</v>
      </c>
      <c r="E132">
        <v>866</v>
      </c>
      <c r="F132" s="4">
        <v>866</v>
      </c>
      <c r="H132" s="4" t="s">
        <v>512</v>
      </c>
      <c r="I132" s="4" t="s">
        <v>380</v>
      </c>
      <c r="J132" s="4" t="s">
        <v>381</v>
      </c>
      <c r="K132" s="4" t="s">
        <v>382</v>
      </c>
      <c r="L132" s="4" t="s">
        <v>214</v>
      </c>
      <c r="M132">
        <v>0</v>
      </c>
      <c r="N132">
        <v>3.2863373756408598</v>
      </c>
      <c r="O132">
        <v>0</v>
      </c>
      <c r="P132">
        <v>0</v>
      </c>
      <c r="Q132">
        <v>0</v>
      </c>
      <c r="R132">
        <v>4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W132">
        <v>75.302157448708002</v>
      </c>
    </row>
    <row r="133" spans="1:49" x14ac:dyDescent="0.2">
      <c r="A133">
        <v>294</v>
      </c>
      <c r="B133">
        <v>0</v>
      </c>
      <c r="C133">
        <v>287795.28792533203</v>
      </c>
      <c r="D133">
        <v>1488913699.01864</v>
      </c>
      <c r="E133">
        <v>875</v>
      </c>
      <c r="F133" s="4">
        <v>875</v>
      </c>
      <c r="H133" s="4" t="s">
        <v>513</v>
      </c>
      <c r="I133" s="4" t="s">
        <v>380</v>
      </c>
      <c r="J133" s="4" t="s">
        <v>381</v>
      </c>
      <c r="K133" s="4" t="s">
        <v>382</v>
      </c>
      <c r="L133" s="4" t="s">
        <v>213</v>
      </c>
      <c r="M133">
        <v>0</v>
      </c>
      <c r="N133">
        <v>3.2277307510375901</v>
      </c>
      <c r="O133">
        <v>0</v>
      </c>
      <c r="P133">
        <v>0</v>
      </c>
      <c r="Q133">
        <v>0</v>
      </c>
      <c r="R133">
        <v>4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W133">
        <v>53.407643720274699</v>
      </c>
    </row>
    <row r="134" spans="1:49" x14ac:dyDescent="0.2">
      <c r="A134">
        <v>295</v>
      </c>
      <c r="B134">
        <v>0</v>
      </c>
      <c r="C134">
        <v>292519.69383087702</v>
      </c>
      <c r="D134">
        <v>1716861042.2145901</v>
      </c>
      <c r="E134">
        <v>880</v>
      </c>
      <c r="F134" s="4">
        <v>880</v>
      </c>
      <c r="H134" s="4" t="s">
        <v>514</v>
      </c>
      <c r="I134" s="4" t="s">
        <v>380</v>
      </c>
      <c r="J134" s="4" t="s">
        <v>381</v>
      </c>
      <c r="K134" s="4" t="s">
        <v>382</v>
      </c>
      <c r="L134" s="4" t="s">
        <v>212</v>
      </c>
      <c r="M134">
        <v>0</v>
      </c>
      <c r="N134">
        <v>5.0590682029724103</v>
      </c>
      <c r="O134">
        <v>0</v>
      </c>
      <c r="P134">
        <v>0</v>
      </c>
      <c r="Q134">
        <v>0</v>
      </c>
      <c r="R134">
        <v>3.75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W134">
        <v>61.584162279017498</v>
      </c>
    </row>
    <row r="135" spans="1:49" x14ac:dyDescent="0.2">
      <c r="A135">
        <v>297</v>
      </c>
      <c r="B135">
        <v>0</v>
      </c>
      <c r="C135">
        <v>539566.94842299796</v>
      </c>
      <c r="D135">
        <v>4711786913.3048801</v>
      </c>
      <c r="E135">
        <v>885</v>
      </c>
      <c r="F135" s="4">
        <v>885</v>
      </c>
      <c r="H135" s="4" t="s">
        <v>515</v>
      </c>
      <c r="I135" s="4" t="s">
        <v>380</v>
      </c>
      <c r="J135" s="4" t="s">
        <v>381</v>
      </c>
      <c r="K135" s="4" t="s">
        <v>382</v>
      </c>
      <c r="L135" s="4" t="s">
        <v>211</v>
      </c>
      <c r="M135">
        <v>0</v>
      </c>
      <c r="N135">
        <v>4.8081502914428702</v>
      </c>
      <c r="O135">
        <v>0</v>
      </c>
      <c r="P135">
        <v>0</v>
      </c>
      <c r="Q135">
        <v>0</v>
      </c>
      <c r="R135">
        <v>3.75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W135">
        <v>169.012775500354</v>
      </c>
    </row>
    <row r="136" spans="1:49" x14ac:dyDescent="0.2">
      <c r="A136">
        <v>298</v>
      </c>
      <c r="B136">
        <v>0</v>
      </c>
      <c r="C136">
        <v>381692.92952600803</v>
      </c>
      <c r="D136">
        <v>3235108551.8186698</v>
      </c>
      <c r="E136">
        <v>887</v>
      </c>
      <c r="F136" s="4">
        <v>887</v>
      </c>
      <c r="H136" s="4" t="s">
        <v>516</v>
      </c>
      <c r="I136" s="4" t="s">
        <v>380</v>
      </c>
      <c r="J136" s="4" t="s">
        <v>381</v>
      </c>
      <c r="K136" s="4" t="s">
        <v>382</v>
      </c>
      <c r="L136" s="4" t="s">
        <v>210</v>
      </c>
      <c r="M136">
        <v>0</v>
      </c>
      <c r="N136">
        <v>4.2939057350158603</v>
      </c>
      <c r="O136">
        <v>0</v>
      </c>
      <c r="P136">
        <v>0</v>
      </c>
      <c r="Q136">
        <v>0</v>
      </c>
      <c r="R136">
        <v>3.75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W136">
        <v>116.044015879379</v>
      </c>
    </row>
    <row r="137" spans="1:49" x14ac:dyDescent="0.2">
      <c r="A137">
        <v>301</v>
      </c>
      <c r="B137">
        <v>0</v>
      </c>
      <c r="C137">
        <v>217322.84422481799</v>
      </c>
      <c r="D137">
        <v>974574199.37670195</v>
      </c>
      <c r="E137">
        <v>901</v>
      </c>
      <c r="F137" s="4">
        <v>901</v>
      </c>
      <c r="H137" s="4" t="s">
        <v>517</v>
      </c>
      <c r="I137" s="4" t="s">
        <v>380</v>
      </c>
      <c r="J137" s="4" t="s">
        <v>381</v>
      </c>
      <c r="K137" s="4" t="s">
        <v>382</v>
      </c>
      <c r="L137" s="4" t="s">
        <v>205</v>
      </c>
      <c r="M137">
        <v>0</v>
      </c>
      <c r="N137">
        <v>2.9005751609802202</v>
      </c>
      <c r="O137">
        <v>0</v>
      </c>
      <c r="P137">
        <v>0</v>
      </c>
      <c r="Q137">
        <v>0</v>
      </c>
      <c r="R137">
        <v>4.25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W137">
        <v>34.958179009024597</v>
      </c>
    </row>
    <row r="138" spans="1:49" x14ac:dyDescent="0.2">
      <c r="A138">
        <v>305</v>
      </c>
      <c r="B138">
        <v>0</v>
      </c>
      <c r="C138">
        <v>212204.72913300199</v>
      </c>
      <c r="D138">
        <v>671025446.89918697</v>
      </c>
      <c r="E138">
        <v>911</v>
      </c>
      <c r="F138" s="4">
        <v>911</v>
      </c>
      <c r="H138" s="4" t="s">
        <v>518</v>
      </c>
      <c r="I138" s="4" t="s">
        <v>380</v>
      </c>
      <c r="J138" s="4" t="s">
        <v>381</v>
      </c>
      <c r="K138" s="4" t="s">
        <v>382</v>
      </c>
      <c r="L138" s="4" t="s">
        <v>207</v>
      </c>
      <c r="M138">
        <v>0</v>
      </c>
      <c r="N138">
        <v>2.41799545288085</v>
      </c>
      <c r="O138">
        <v>0</v>
      </c>
      <c r="P138">
        <v>0</v>
      </c>
      <c r="Q138">
        <v>0</v>
      </c>
      <c r="R138">
        <v>4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W138">
        <v>24.069822192415099</v>
      </c>
    </row>
    <row r="139" spans="1:49" x14ac:dyDescent="0.2">
      <c r="A139">
        <v>306</v>
      </c>
      <c r="B139">
        <v>0</v>
      </c>
      <c r="C139">
        <v>182480.31745331699</v>
      </c>
      <c r="D139">
        <v>513254496.61294299</v>
      </c>
      <c r="E139">
        <v>925</v>
      </c>
      <c r="F139" s="4">
        <v>925</v>
      </c>
      <c r="H139" s="4" t="s">
        <v>519</v>
      </c>
      <c r="I139" s="4" t="s">
        <v>380</v>
      </c>
      <c r="J139" s="4" t="s">
        <v>381</v>
      </c>
      <c r="K139" s="4" t="s">
        <v>382</v>
      </c>
      <c r="L139" s="4" t="s">
        <v>219</v>
      </c>
      <c r="M139">
        <v>0</v>
      </c>
      <c r="N139">
        <v>2.3756144046783398</v>
      </c>
      <c r="O139">
        <v>0</v>
      </c>
      <c r="P139">
        <v>0</v>
      </c>
      <c r="Q139">
        <v>0</v>
      </c>
      <c r="R139">
        <v>4.25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W139">
        <v>18.410545427179699</v>
      </c>
    </row>
    <row r="140" spans="1:49" x14ac:dyDescent="0.2">
      <c r="A140">
        <v>307</v>
      </c>
      <c r="B140">
        <v>0</v>
      </c>
      <c r="C140">
        <v>182874.02204645399</v>
      </c>
      <c r="D140">
        <v>596634982.738433</v>
      </c>
      <c r="E140">
        <v>917</v>
      </c>
      <c r="F140" s="4">
        <v>917</v>
      </c>
      <c r="H140" s="4" t="s">
        <v>520</v>
      </c>
      <c r="I140" s="4" t="s">
        <v>380</v>
      </c>
      <c r="J140" s="4" t="s">
        <v>381</v>
      </c>
      <c r="K140" s="4" t="s">
        <v>382</v>
      </c>
      <c r="L140" s="4" t="s">
        <v>208</v>
      </c>
      <c r="M140">
        <v>0</v>
      </c>
      <c r="N140">
        <v>3.4043169021606401</v>
      </c>
      <c r="O140">
        <v>0</v>
      </c>
      <c r="P140">
        <v>0</v>
      </c>
      <c r="Q140">
        <v>0</v>
      </c>
      <c r="R140">
        <v>4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W140">
        <v>21.401420787617699</v>
      </c>
    </row>
    <row r="141" spans="1:49" x14ac:dyDescent="0.2">
      <c r="A141">
        <v>308</v>
      </c>
      <c r="B141">
        <v>0</v>
      </c>
      <c r="C141">
        <v>158070.871521644</v>
      </c>
      <c r="D141">
        <v>447505298.94672102</v>
      </c>
      <c r="E141">
        <v>921</v>
      </c>
      <c r="F141" s="4">
        <v>921</v>
      </c>
      <c r="H141" s="4" t="s">
        <v>521</v>
      </c>
      <c r="I141" s="4" t="s">
        <v>380</v>
      </c>
      <c r="J141" s="4" t="s">
        <v>381</v>
      </c>
      <c r="K141" s="4" t="s">
        <v>382</v>
      </c>
      <c r="L141" s="4" t="s">
        <v>209</v>
      </c>
      <c r="M141">
        <v>0</v>
      </c>
      <c r="N141">
        <v>3.5700707435607901</v>
      </c>
      <c r="O141">
        <v>0</v>
      </c>
      <c r="P141">
        <v>0</v>
      </c>
      <c r="Q141">
        <v>0</v>
      </c>
      <c r="R141">
        <v>4.25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W141">
        <v>16.052108046849401</v>
      </c>
    </row>
    <row r="142" spans="1:49" x14ac:dyDescent="0.2">
      <c r="A142">
        <v>315</v>
      </c>
      <c r="B142">
        <v>0</v>
      </c>
      <c r="C142">
        <v>326181.11272828199</v>
      </c>
      <c r="D142">
        <v>1832985345.7972701</v>
      </c>
      <c r="E142">
        <v>947</v>
      </c>
      <c r="F142" s="4">
        <v>947</v>
      </c>
      <c r="H142" s="4" t="s">
        <v>522</v>
      </c>
      <c r="I142" s="4" t="s">
        <v>380</v>
      </c>
      <c r="J142" s="4" t="s">
        <v>381</v>
      </c>
      <c r="K142" s="4" t="s">
        <v>382</v>
      </c>
      <c r="L142" s="4" t="s">
        <v>287</v>
      </c>
      <c r="M142">
        <v>0</v>
      </c>
      <c r="N142">
        <v>2.6670396327972399</v>
      </c>
      <c r="O142">
        <v>0</v>
      </c>
      <c r="P142">
        <v>0</v>
      </c>
      <c r="Q142">
        <v>0</v>
      </c>
      <c r="R142">
        <v>4.25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W142">
        <v>65.749565174495402</v>
      </c>
    </row>
    <row r="143" spans="1:49" x14ac:dyDescent="0.2">
      <c r="A143">
        <v>317</v>
      </c>
      <c r="B143">
        <v>0</v>
      </c>
      <c r="C143">
        <v>207283.474539861</v>
      </c>
      <c r="D143">
        <v>995596117.35689104</v>
      </c>
      <c r="E143">
        <v>955</v>
      </c>
      <c r="F143" s="4">
        <v>955</v>
      </c>
      <c r="H143" s="4" t="s">
        <v>523</v>
      </c>
      <c r="I143" s="4" t="s">
        <v>380</v>
      </c>
      <c r="J143" s="4" t="s">
        <v>381</v>
      </c>
      <c r="K143" s="4" t="s">
        <v>382</v>
      </c>
      <c r="L143" s="4" t="s">
        <v>290</v>
      </c>
      <c r="M143">
        <v>0</v>
      </c>
      <c r="N143">
        <v>2.1217947006225502</v>
      </c>
      <c r="O143">
        <v>0</v>
      </c>
      <c r="P143">
        <v>0</v>
      </c>
      <c r="Q143">
        <v>0</v>
      </c>
      <c r="R143">
        <v>4.25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W143">
        <v>35.7122395744844</v>
      </c>
    </row>
    <row r="144" spans="1:49" x14ac:dyDescent="0.2">
      <c r="A144">
        <v>318</v>
      </c>
      <c r="B144">
        <v>0</v>
      </c>
      <c r="C144">
        <v>460039.38963065197</v>
      </c>
      <c r="D144">
        <v>4001062009.0879202</v>
      </c>
      <c r="E144">
        <v>957</v>
      </c>
      <c r="F144" s="4">
        <v>957</v>
      </c>
      <c r="H144" s="4" t="s">
        <v>524</v>
      </c>
      <c r="I144" s="4" t="s">
        <v>380</v>
      </c>
      <c r="J144" s="4" t="s">
        <v>381</v>
      </c>
      <c r="K144" s="4" t="s">
        <v>382</v>
      </c>
      <c r="L144" s="4" t="s">
        <v>288</v>
      </c>
      <c r="M144">
        <v>0</v>
      </c>
      <c r="N144">
        <v>2.4697899818420401</v>
      </c>
      <c r="O144">
        <v>0</v>
      </c>
      <c r="P144">
        <v>0</v>
      </c>
      <c r="Q144">
        <v>0</v>
      </c>
      <c r="R144">
        <v>4.25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W144">
        <v>143.51892552599699</v>
      </c>
    </row>
    <row r="145" spans="1:49" x14ac:dyDescent="0.2">
      <c r="A145">
        <v>320</v>
      </c>
      <c r="B145">
        <v>0</v>
      </c>
      <c r="C145">
        <v>463779.53831829102</v>
      </c>
      <c r="D145">
        <v>2087466809.7989299</v>
      </c>
      <c r="E145">
        <v>961</v>
      </c>
      <c r="F145" s="4">
        <v>961</v>
      </c>
      <c r="H145" s="4" t="s">
        <v>525</v>
      </c>
      <c r="I145" s="4" t="s">
        <v>380</v>
      </c>
      <c r="J145" s="4" t="s">
        <v>381</v>
      </c>
      <c r="K145" s="4" t="s">
        <v>382</v>
      </c>
      <c r="L145" s="4" t="s">
        <v>289</v>
      </c>
      <c r="M145">
        <v>0</v>
      </c>
      <c r="N145">
        <v>2.7353713512420601</v>
      </c>
      <c r="O145">
        <v>0</v>
      </c>
      <c r="P145">
        <v>0</v>
      </c>
      <c r="Q145">
        <v>0</v>
      </c>
      <c r="R145">
        <v>4.25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W145">
        <v>74.877868159263897</v>
      </c>
    </row>
    <row r="146" spans="1:49" x14ac:dyDescent="0.2">
      <c r="A146">
        <v>326</v>
      </c>
      <c r="B146">
        <v>0</v>
      </c>
      <c r="C146">
        <v>230708.66981535399</v>
      </c>
      <c r="D146">
        <v>853024887.43050206</v>
      </c>
      <c r="E146">
        <v>977</v>
      </c>
      <c r="F146" s="4">
        <v>977</v>
      </c>
      <c r="H146" s="4" t="s">
        <v>526</v>
      </c>
      <c r="I146" s="4" t="s">
        <v>380</v>
      </c>
      <c r="J146" s="4" t="s">
        <v>381</v>
      </c>
      <c r="K146" s="4" t="s">
        <v>382</v>
      </c>
      <c r="L146" s="4" t="s">
        <v>277</v>
      </c>
      <c r="M146">
        <v>0</v>
      </c>
      <c r="N146">
        <v>3.3663871288299498</v>
      </c>
      <c r="O146">
        <v>0</v>
      </c>
      <c r="P146">
        <v>0</v>
      </c>
      <c r="Q146">
        <v>0</v>
      </c>
      <c r="R146">
        <v>4.25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W146">
        <v>30.598179936448499</v>
      </c>
    </row>
    <row r="147" spans="1:49" x14ac:dyDescent="0.2">
      <c r="A147">
        <v>329</v>
      </c>
      <c r="B147">
        <v>0</v>
      </c>
      <c r="C147">
        <v>230511.82112766799</v>
      </c>
      <c r="D147">
        <v>837699229.467291</v>
      </c>
      <c r="E147">
        <v>984</v>
      </c>
      <c r="F147" s="4">
        <v>984</v>
      </c>
      <c r="H147" s="4" t="s">
        <v>527</v>
      </c>
      <c r="I147" s="4" t="s">
        <v>380</v>
      </c>
      <c r="J147" s="4" t="s">
        <v>381</v>
      </c>
      <c r="K147" s="4" t="s">
        <v>382</v>
      </c>
      <c r="L147" s="4" t="s">
        <v>278</v>
      </c>
      <c r="M147">
        <v>0</v>
      </c>
      <c r="N147">
        <v>2.4327878952026301</v>
      </c>
      <c r="O147">
        <v>0</v>
      </c>
      <c r="P147">
        <v>0</v>
      </c>
      <c r="Q147">
        <v>0</v>
      </c>
      <c r="R147">
        <v>4.25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W147">
        <v>30.048445401251801</v>
      </c>
    </row>
    <row r="148" spans="1:49" x14ac:dyDescent="0.2">
      <c r="A148">
        <v>330</v>
      </c>
      <c r="B148">
        <v>0</v>
      </c>
      <c r="C148">
        <v>276771.66430330201</v>
      </c>
      <c r="D148">
        <v>1683526286.66326</v>
      </c>
      <c r="E148">
        <v>986</v>
      </c>
      <c r="F148" s="4">
        <v>986</v>
      </c>
      <c r="H148" s="4" t="s">
        <v>528</v>
      </c>
      <c r="I148" s="4" t="s">
        <v>380</v>
      </c>
      <c r="J148" s="4" t="s">
        <v>381</v>
      </c>
      <c r="K148" s="4" t="s">
        <v>382</v>
      </c>
      <c r="L148" s="4" t="s">
        <v>276</v>
      </c>
      <c r="M148">
        <v>0</v>
      </c>
      <c r="N148">
        <v>3.0732131004333501</v>
      </c>
      <c r="O148">
        <v>0</v>
      </c>
      <c r="P148">
        <v>0</v>
      </c>
      <c r="Q148">
        <v>0</v>
      </c>
      <c r="R148">
        <v>4.25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W148">
        <v>60.388437671767903</v>
      </c>
    </row>
    <row r="149" spans="1:49" x14ac:dyDescent="0.2">
      <c r="A149">
        <v>332</v>
      </c>
      <c r="B149">
        <v>0</v>
      </c>
      <c r="C149">
        <v>214370.08372619</v>
      </c>
      <c r="D149">
        <v>810835735.38591397</v>
      </c>
      <c r="E149">
        <v>996</v>
      </c>
      <c r="F149" s="4">
        <v>996</v>
      </c>
      <c r="H149" s="4" t="s">
        <v>529</v>
      </c>
      <c r="I149" s="4" t="s">
        <v>380</v>
      </c>
      <c r="J149" s="4" t="s">
        <v>381</v>
      </c>
      <c r="K149" s="4" t="s">
        <v>382</v>
      </c>
      <c r="L149" s="4" t="s">
        <v>283</v>
      </c>
      <c r="M149">
        <v>0</v>
      </c>
      <c r="N149">
        <v>2.5136077404022199</v>
      </c>
      <c r="O149">
        <v>0</v>
      </c>
      <c r="P149">
        <v>0</v>
      </c>
      <c r="Q149">
        <v>0</v>
      </c>
      <c r="R149">
        <v>4.25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W149">
        <v>29.0848462873975</v>
      </c>
    </row>
    <row r="150" spans="1:49" x14ac:dyDescent="0.2">
      <c r="A150">
        <v>334</v>
      </c>
      <c r="B150">
        <v>0</v>
      </c>
      <c r="C150">
        <v>651574.82151968696</v>
      </c>
      <c r="D150">
        <v>4045915227.4107099</v>
      </c>
      <c r="E150">
        <v>1002</v>
      </c>
      <c r="F150" s="4">
        <v>1002</v>
      </c>
      <c r="H150" s="4" t="s">
        <v>530</v>
      </c>
      <c r="I150" s="4" t="s">
        <v>380</v>
      </c>
      <c r="J150" s="4" t="s">
        <v>381</v>
      </c>
      <c r="K150" s="4" t="s">
        <v>382</v>
      </c>
      <c r="L150" s="4" t="s">
        <v>285</v>
      </c>
      <c r="M150">
        <v>0</v>
      </c>
      <c r="N150">
        <v>1.94913637638092</v>
      </c>
      <c r="O150">
        <v>0</v>
      </c>
      <c r="P150">
        <v>0</v>
      </c>
      <c r="Q150">
        <v>0</v>
      </c>
      <c r="R150">
        <v>4.5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W150">
        <v>145.12781978593301</v>
      </c>
    </row>
    <row r="151" spans="1:49" x14ac:dyDescent="0.2">
      <c r="A151">
        <v>335</v>
      </c>
      <c r="B151">
        <v>0</v>
      </c>
      <c r="C151">
        <v>230314.96390985599</v>
      </c>
      <c r="D151">
        <v>822121696.78168905</v>
      </c>
      <c r="E151">
        <v>1004</v>
      </c>
      <c r="F151" s="4">
        <v>1004</v>
      </c>
      <c r="H151" s="4" t="s">
        <v>531</v>
      </c>
      <c r="I151" s="4" t="s">
        <v>380</v>
      </c>
      <c r="J151" s="4" t="s">
        <v>381</v>
      </c>
      <c r="K151" s="4" t="s">
        <v>382</v>
      </c>
      <c r="L151" s="4" t="s">
        <v>286</v>
      </c>
      <c r="M151">
        <v>0</v>
      </c>
      <c r="N151">
        <v>2.2462179660797101</v>
      </c>
      <c r="O151">
        <v>0</v>
      </c>
      <c r="P151">
        <v>0</v>
      </c>
      <c r="Q151">
        <v>0</v>
      </c>
      <c r="R151">
        <v>4.5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W151">
        <v>29.489676067433599</v>
      </c>
    </row>
    <row r="152" spans="1:49" x14ac:dyDescent="0.2">
      <c r="A152">
        <v>336</v>
      </c>
      <c r="B152">
        <v>0</v>
      </c>
      <c r="C152">
        <v>122047.245406359</v>
      </c>
      <c r="D152">
        <v>321548164.23182899</v>
      </c>
      <c r="E152">
        <v>1006</v>
      </c>
      <c r="F152" s="4">
        <v>1006</v>
      </c>
      <c r="H152" s="4" t="s">
        <v>532</v>
      </c>
      <c r="I152" s="4" t="s">
        <v>380</v>
      </c>
      <c r="J152" s="4" t="s">
        <v>381</v>
      </c>
      <c r="K152" s="4" t="s">
        <v>382</v>
      </c>
      <c r="L152" s="4" t="s">
        <v>284</v>
      </c>
      <c r="M152">
        <v>0</v>
      </c>
      <c r="N152">
        <v>3.1646928787231401</v>
      </c>
      <c r="O152">
        <v>0</v>
      </c>
      <c r="P152">
        <v>0</v>
      </c>
      <c r="Q152">
        <v>0</v>
      </c>
      <c r="R152">
        <v>4.5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W152">
        <v>11.533999455791699</v>
      </c>
    </row>
    <row r="153" spans="1:49" x14ac:dyDescent="0.2">
      <c r="A153">
        <v>337</v>
      </c>
      <c r="B153">
        <v>0</v>
      </c>
      <c r="C153">
        <v>484055.13425002899</v>
      </c>
      <c r="D153">
        <v>2579776888.3090901</v>
      </c>
      <c r="E153">
        <v>1011</v>
      </c>
      <c r="F153" s="4">
        <v>1011</v>
      </c>
      <c r="H153" s="4" t="s">
        <v>533</v>
      </c>
      <c r="I153" s="4" t="s">
        <v>380</v>
      </c>
      <c r="J153" s="4" t="s">
        <v>381</v>
      </c>
      <c r="K153" s="4" t="s">
        <v>382</v>
      </c>
      <c r="L153" s="4" t="s">
        <v>534</v>
      </c>
      <c r="M153">
        <v>0</v>
      </c>
      <c r="N153">
        <v>2.49459648132324</v>
      </c>
      <c r="O153">
        <v>0</v>
      </c>
      <c r="P153">
        <v>0</v>
      </c>
      <c r="Q153">
        <v>0</v>
      </c>
      <c r="R153">
        <v>4.5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W153">
        <v>92.537132957687803</v>
      </c>
    </row>
    <row r="154" spans="1:49" x14ac:dyDescent="0.2">
      <c r="A154">
        <v>339</v>
      </c>
      <c r="B154">
        <v>0</v>
      </c>
      <c r="C154">
        <v>294488.199736326</v>
      </c>
      <c r="D154">
        <v>1225045027.1861501</v>
      </c>
      <c r="E154">
        <v>1020</v>
      </c>
      <c r="F154" s="4">
        <v>1020</v>
      </c>
      <c r="H154" s="4" t="s">
        <v>535</v>
      </c>
      <c r="I154" s="4" t="s">
        <v>380</v>
      </c>
      <c r="J154" s="4" t="s">
        <v>381</v>
      </c>
      <c r="K154" s="4" t="s">
        <v>382</v>
      </c>
      <c r="L154" s="4" t="s">
        <v>252</v>
      </c>
      <c r="M154">
        <v>0</v>
      </c>
      <c r="N154">
        <v>2.56643509864807</v>
      </c>
      <c r="O154">
        <v>0</v>
      </c>
      <c r="P154">
        <v>0</v>
      </c>
      <c r="Q154">
        <v>0</v>
      </c>
      <c r="R154">
        <v>4.25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W154">
        <v>43.942619640329298</v>
      </c>
    </row>
    <row r="155" spans="1:49" x14ac:dyDescent="0.2">
      <c r="A155">
        <v>340</v>
      </c>
      <c r="B155">
        <v>0</v>
      </c>
      <c r="C155">
        <v>454330.72322653199</v>
      </c>
      <c r="D155">
        <v>3846478251.93993</v>
      </c>
      <c r="E155">
        <v>1175</v>
      </c>
      <c r="F155" s="4">
        <v>1175</v>
      </c>
      <c r="H155" s="4" t="s">
        <v>536</v>
      </c>
      <c r="I155" s="4" t="s">
        <v>380</v>
      </c>
      <c r="J155" s="4" t="s">
        <v>381</v>
      </c>
      <c r="K155" s="4" t="s">
        <v>382</v>
      </c>
      <c r="L155" s="4" t="s">
        <v>251</v>
      </c>
      <c r="M155">
        <v>0</v>
      </c>
      <c r="N155">
        <v>2.3565421104431099</v>
      </c>
      <c r="O155">
        <v>0</v>
      </c>
      <c r="P155">
        <v>0</v>
      </c>
      <c r="Q155">
        <v>0</v>
      </c>
      <c r="R155">
        <v>4.25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W155">
        <v>137.97397404080101</v>
      </c>
    </row>
    <row r="156" spans="1:49" x14ac:dyDescent="0.2">
      <c r="A156">
        <v>342</v>
      </c>
      <c r="B156">
        <v>0</v>
      </c>
      <c r="C156">
        <v>393503.95183565398</v>
      </c>
      <c r="D156">
        <v>3342136272.9580402</v>
      </c>
      <c r="E156">
        <v>1026</v>
      </c>
      <c r="F156" s="4">
        <v>1026</v>
      </c>
      <c r="H156" s="4" t="s">
        <v>537</v>
      </c>
      <c r="I156" s="4" t="s">
        <v>380</v>
      </c>
      <c r="J156" s="4" t="s">
        <v>381</v>
      </c>
      <c r="K156" s="4" t="s">
        <v>382</v>
      </c>
      <c r="L156" s="4" t="s">
        <v>250</v>
      </c>
      <c r="M156">
        <v>0</v>
      </c>
      <c r="N156">
        <v>2.32030153274536</v>
      </c>
      <c r="O156">
        <v>0</v>
      </c>
      <c r="P156">
        <v>0</v>
      </c>
      <c r="Q156">
        <v>0</v>
      </c>
      <c r="R156">
        <v>4.25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W156">
        <v>119.88312247271099</v>
      </c>
    </row>
    <row r="157" spans="1:49" x14ac:dyDescent="0.2">
      <c r="A157">
        <v>344</v>
      </c>
      <c r="B157">
        <v>0</v>
      </c>
      <c r="C157">
        <v>230314.969815224</v>
      </c>
      <c r="D157">
        <v>444812168.09540898</v>
      </c>
      <c r="E157">
        <v>1588</v>
      </c>
      <c r="F157" s="4">
        <v>1588</v>
      </c>
      <c r="H157" s="4" t="s">
        <v>538</v>
      </c>
      <c r="I157" s="4" t="s">
        <v>380</v>
      </c>
      <c r="J157" s="4" t="s">
        <v>381</v>
      </c>
      <c r="K157" s="4" t="s">
        <v>382</v>
      </c>
      <c r="L157" s="4" t="s">
        <v>239</v>
      </c>
      <c r="M157">
        <v>0</v>
      </c>
      <c r="N157">
        <v>2.2879881858825599</v>
      </c>
      <c r="O157">
        <v>0</v>
      </c>
      <c r="P157">
        <v>0</v>
      </c>
      <c r="Q157">
        <v>0</v>
      </c>
      <c r="R157">
        <v>4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W157">
        <v>15.9555048836884</v>
      </c>
    </row>
    <row r="158" spans="1:49" x14ac:dyDescent="0.2">
      <c r="A158">
        <v>345</v>
      </c>
      <c r="B158">
        <v>0</v>
      </c>
      <c r="C158">
        <v>376771.66837119998</v>
      </c>
      <c r="D158">
        <v>2390172745.2298002</v>
      </c>
      <c r="E158">
        <v>1035</v>
      </c>
      <c r="F158" s="4">
        <v>1035</v>
      </c>
      <c r="H158" s="4" t="s">
        <v>539</v>
      </c>
      <c r="I158" s="4" t="s">
        <v>380</v>
      </c>
      <c r="J158" s="4" t="s">
        <v>381</v>
      </c>
      <c r="K158" s="4" t="s">
        <v>382</v>
      </c>
      <c r="L158" s="4" t="s">
        <v>248</v>
      </c>
      <c r="M158">
        <v>0</v>
      </c>
      <c r="N158">
        <v>3.1523127555847101</v>
      </c>
      <c r="O158">
        <v>0</v>
      </c>
      <c r="P158">
        <v>0</v>
      </c>
      <c r="Q158">
        <v>0</v>
      </c>
      <c r="R158">
        <v>4.25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W158">
        <v>85.735992953306507</v>
      </c>
    </row>
    <row r="159" spans="1:49" x14ac:dyDescent="0.2">
      <c r="A159">
        <v>347</v>
      </c>
      <c r="B159">
        <v>0</v>
      </c>
      <c r="C159">
        <v>224212.60537967799</v>
      </c>
      <c r="D159">
        <v>1060502500.49512</v>
      </c>
      <c r="E159">
        <v>1039</v>
      </c>
      <c r="F159" s="4">
        <v>1039</v>
      </c>
      <c r="H159" s="4" t="s">
        <v>540</v>
      </c>
      <c r="I159" s="4" t="s">
        <v>380</v>
      </c>
      <c r="J159" s="4" t="s">
        <v>381</v>
      </c>
      <c r="K159" s="4" t="s">
        <v>382</v>
      </c>
      <c r="L159" s="4" t="s">
        <v>241</v>
      </c>
      <c r="M159">
        <v>0</v>
      </c>
      <c r="N159">
        <v>3.1077423095703098</v>
      </c>
      <c r="O159">
        <v>0</v>
      </c>
      <c r="P159">
        <v>0</v>
      </c>
      <c r="Q159">
        <v>0</v>
      </c>
      <c r="R159">
        <v>4.25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W159">
        <v>38.040445022592699</v>
      </c>
    </row>
    <row r="160" spans="1:49" x14ac:dyDescent="0.2">
      <c r="A160">
        <v>348</v>
      </c>
      <c r="B160">
        <v>0</v>
      </c>
      <c r="C160">
        <v>340551.19422440202</v>
      </c>
      <c r="D160">
        <v>2318184786.20995</v>
      </c>
      <c r="E160">
        <v>1041</v>
      </c>
      <c r="F160" s="4">
        <v>1041</v>
      </c>
      <c r="H160" s="4" t="s">
        <v>541</v>
      </c>
      <c r="I160" s="4" t="s">
        <v>380</v>
      </c>
      <c r="J160" s="4" t="s">
        <v>381</v>
      </c>
      <c r="K160" s="4" t="s">
        <v>382</v>
      </c>
      <c r="L160" s="4" t="s">
        <v>240</v>
      </c>
      <c r="M160">
        <v>0</v>
      </c>
      <c r="N160">
        <v>3.1847960948943999</v>
      </c>
      <c r="O160">
        <v>0</v>
      </c>
      <c r="P160">
        <v>0</v>
      </c>
      <c r="Q160">
        <v>0</v>
      </c>
      <c r="R160">
        <v>4.25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W160">
        <v>83.153769907057494</v>
      </c>
    </row>
    <row r="161" spans="1:49" x14ac:dyDescent="0.2">
      <c r="A161">
        <v>349</v>
      </c>
      <c r="B161">
        <v>0</v>
      </c>
      <c r="C161">
        <v>227755.91194137101</v>
      </c>
      <c r="D161">
        <v>922542529.94632804</v>
      </c>
      <c r="E161">
        <v>1180</v>
      </c>
      <c r="F161" s="4">
        <v>1180</v>
      </c>
      <c r="H161" s="4" t="s">
        <v>542</v>
      </c>
      <c r="I161" s="4" t="s">
        <v>380</v>
      </c>
      <c r="J161" s="4" t="s">
        <v>381</v>
      </c>
      <c r="K161" s="4" t="s">
        <v>382</v>
      </c>
      <c r="L161" s="4" t="s">
        <v>249</v>
      </c>
      <c r="M161">
        <v>0</v>
      </c>
      <c r="N161">
        <v>2.3706016540527299</v>
      </c>
      <c r="O161">
        <v>0</v>
      </c>
      <c r="P161">
        <v>0</v>
      </c>
      <c r="Q161">
        <v>0</v>
      </c>
      <c r="R161">
        <v>4.25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W161">
        <v>33.091792216465699</v>
      </c>
    </row>
    <row r="162" spans="1:49" x14ac:dyDescent="0.2">
      <c r="A162">
        <v>353</v>
      </c>
      <c r="B162">
        <v>0</v>
      </c>
      <c r="C162">
        <v>129724.411810502</v>
      </c>
      <c r="D162">
        <v>390833307.01885003</v>
      </c>
      <c r="E162">
        <v>1057</v>
      </c>
      <c r="F162" s="4">
        <v>1057</v>
      </c>
      <c r="H162" s="4" t="s">
        <v>543</v>
      </c>
      <c r="I162" s="4" t="s">
        <v>380</v>
      </c>
      <c r="J162" s="4" t="s">
        <v>381</v>
      </c>
      <c r="K162" s="4" t="s">
        <v>382</v>
      </c>
      <c r="L162" s="4" t="s">
        <v>544</v>
      </c>
      <c r="M162">
        <v>0</v>
      </c>
      <c r="N162">
        <v>2.1823098659515301</v>
      </c>
      <c r="O162">
        <v>0</v>
      </c>
      <c r="P162">
        <v>0</v>
      </c>
      <c r="Q162">
        <v>0</v>
      </c>
      <c r="R162">
        <v>4.5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W162">
        <v>14.0192719222325</v>
      </c>
    </row>
    <row r="163" spans="1:49" x14ac:dyDescent="0.2">
      <c r="A163">
        <v>355</v>
      </c>
      <c r="B163">
        <v>0</v>
      </c>
      <c r="C163">
        <v>685629.94107338705</v>
      </c>
      <c r="D163">
        <v>7965737690.7922802</v>
      </c>
      <c r="E163">
        <v>1066</v>
      </c>
      <c r="F163" s="4">
        <v>1066</v>
      </c>
      <c r="H163" s="4" t="s">
        <v>545</v>
      </c>
      <c r="I163" s="4" t="s">
        <v>380</v>
      </c>
      <c r="J163" s="4" t="s">
        <v>381</v>
      </c>
      <c r="K163" s="4" t="s">
        <v>382</v>
      </c>
      <c r="L163" s="4" t="s">
        <v>267</v>
      </c>
      <c r="M163">
        <v>0</v>
      </c>
      <c r="N163">
        <v>2.9352991580963099</v>
      </c>
      <c r="O163">
        <v>0</v>
      </c>
      <c r="P163">
        <v>0</v>
      </c>
      <c r="Q163">
        <v>0</v>
      </c>
      <c r="R163">
        <v>4.5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W163">
        <v>285.73266592912802</v>
      </c>
    </row>
    <row r="164" spans="1:49" x14ac:dyDescent="0.2">
      <c r="A164">
        <v>356</v>
      </c>
      <c r="B164">
        <v>0</v>
      </c>
      <c r="C164">
        <v>651574.82873749698</v>
      </c>
      <c r="D164">
        <v>6831212848.7533503</v>
      </c>
      <c r="E164">
        <v>1070</v>
      </c>
      <c r="F164" s="4">
        <v>1070</v>
      </c>
      <c r="H164" s="4" t="s">
        <v>546</v>
      </c>
      <c r="I164" s="4" t="s">
        <v>380</v>
      </c>
      <c r="J164" s="4" t="s">
        <v>381</v>
      </c>
      <c r="K164" s="4" t="s">
        <v>382</v>
      </c>
      <c r="L164" s="4" t="s">
        <v>297</v>
      </c>
      <c r="M164">
        <v>0</v>
      </c>
      <c r="N164">
        <v>2.95183134078979</v>
      </c>
      <c r="O164">
        <v>0</v>
      </c>
      <c r="P164">
        <v>0</v>
      </c>
      <c r="Q164">
        <v>0</v>
      </c>
      <c r="R164">
        <v>4.5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W164">
        <v>245.03702413648901</v>
      </c>
    </row>
    <row r="165" spans="1:49" x14ac:dyDescent="0.2">
      <c r="A165">
        <v>357</v>
      </c>
      <c r="B165">
        <v>0</v>
      </c>
      <c r="C165">
        <v>420472.46089066501</v>
      </c>
      <c r="D165">
        <v>3940243756.6588001</v>
      </c>
      <c r="E165">
        <v>1072</v>
      </c>
      <c r="F165" s="4">
        <v>1072</v>
      </c>
      <c r="H165" s="4" t="s">
        <v>547</v>
      </c>
      <c r="I165" s="4" t="s">
        <v>380</v>
      </c>
      <c r="J165" s="4" t="s">
        <v>381</v>
      </c>
      <c r="K165" s="4" t="s">
        <v>382</v>
      </c>
      <c r="L165" s="4" t="s">
        <v>296</v>
      </c>
      <c r="M165">
        <v>0</v>
      </c>
      <c r="N165">
        <v>2.12411165237426</v>
      </c>
      <c r="O165">
        <v>0</v>
      </c>
      <c r="P165">
        <v>0</v>
      </c>
      <c r="Q165">
        <v>0</v>
      </c>
      <c r="R165">
        <v>4.5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W165">
        <v>141.33736217577399</v>
      </c>
    </row>
    <row r="166" spans="1:49" x14ac:dyDescent="0.2">
      <c r="A166">
        <v>360</v>
      </c>
      <c r="B166">
        <v>0</v>
      </c>
      <c r="C166">
        <v>359645.680313549</v>
      </c>
      <c r="D166">
        <v>1967816248.7698801</v>
      </c>
      <c r="E166">
        <v>1082</v>
      </c>
      <c r="F166" s="4">
        <v>1082</v>
      </c>
      <c r="H166" s="4" t="s">
        <v>548</v>
      </c>
      <c r="I166" s="4" t="s">
        <v>380</v>
      </c>
      <c r="J166" s="4" t="s">
        <v>381</v>
      </c>
      <c r="K166" s="4" t="s">
        <v>382</v>
      </c>
      <c r="L166" s="4" t="s">
        <v>299</v>
      </c>
      <c r="M166">
        <v>0</v>
      </c>
      <c r="N166">
        <v>2.2680168151855402</v>
      </c>
      <c r="O166">
        <v>0</v>
      </c>
      <c r="P166">
        <v>0</v>
      </c>
      <c r="Q166">
        <v>0</v>
      </c>
      <c r="R166">
        <v>4.75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W166">
        <v>70.585977676569897</v>
      </c>
    </row>
    <row r="167" spans="1:49" x14ac:dyDescent="0.2">
      <c r="A167">
        <v>361</v>
      </c>
      <c r="B167">
        <v>0</v>
      </c>
      <c r="C167">
        <v>280708.67283350899</v>
      </c>
      <c r="D167">
        <v>1294272047.8342199</v>
      </c>
      <c r="E167">
        <v>1084</v>
      </c>
      <c r="F167" s="4">
        <v>1084</v>
      </c>
      <c r="H167" s="4" t="s">
        <v>549</v>
      </c>
      <c r="I167" s="4" t="s">
        <v>380</v>
      </c>
      <c r="J167" s="4" t="s">
        <v>381</v>
      </c>
      <c r="K167" s="4" t="s">
        <v>382</v>
      </c>
      <c r="L167" s="4" t="s">
        <v>301</v>
      </c>
      <c r="M167">
        <v>0</v>
      </c>
      <c r="N167">
        <v>5.8011164665222097</v>
      </c>
      <c r="O167">
        <v>0</v>
      </c>
      <c r="P167">
        <v>0</v>
      </c>
      <c r="Q167">
        <v>0</v>
      </c>
      <c r="R167">
        <v>4.75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W167">
        <v>46.425807253570802</v>
      </c>
    </row>
    <row r="168" spans="1:49" x14ac:dyDescent="0.2">
      <c r="A168">
        <v>362</v>
      </c>
      <c r="B168">
        <v>0</v>
      </c>
      <c r="C168">
        <v>202755.91272877899</v>
      </c>
      <c r="D168">
        <v>1008286768.06091</v>
      </c>
      <c r="E168">
        <v>1086</v>
      </c>
      <c r="F168" s="4">
        <v>1086</v>
      </c>
      <c r="H168" s="4" t="s">
        <v>550</v>
      </c>
      <c r="I168" s="4" t="s">
        <v>380</v>
      </c>
      <c r="J168" s="4" t="s">
        <v>381</v>
      </c>
      <c r="K168" s="4" t="s">
        <v>382</v>
      </c>
      <c r="L168" s="4" t="s">
        <v>298</v>
      </c>
      <c r="M168">
        <v>0</v>
      </c>
      <c r="N168">
        <v>5.0554661750793404</v>
      </c>
      <c r="O168">
        <v>0</v>
      </c>
      <c r="P168">
        <v>0</v>
      </c>
      <c r="Q168">
        <v>0</v>
      </c>
      <c r="R168">
        <v>4.75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W168">
        <v>36.167455851845197</v>
      </c>
    </row>
    <row r="169" spans="1:49" x14ac:dyDescent="0.2">
      <c r="A169">
        <v>363</v>
      </c>
      <c r="B169">
        <v>0</v>
      </c>
      <c r="C169">
        <v>558070.888449169</v>
      </c>
      <c r="D169">
        <v>4924873601.0628901</v>
      </c>
      <c r="E169">
        <v>1140</v>
      </c>
      <c r="F169" s="4">
        <v>1140</v>
      </c>
      <c r="H169" s="4" t="s">
        <v>551</v>
      </c>
      <c r="I169" s="4" t="s">
        <v>380</v>
      </c>
      <c r="J169" s="4" t="s">
        <v>381</v>
      </c>
      <c r="K169" s="4" t="s">
        <v>382</v>
      </c>
      <c r="L169" s="4" t="s">
        <v>313</v>
      </c>
      <c r="M169">
        <v>0</v>
      </c>
      <c r="N169">
        <v>3.4213981628417902</v>
      </c>
      <c r="O169">
        <v>0</v>
      </c>
      <c r="P169">
        <v>0</v>
      </c>
      <c r="Q169">
        <v>0</v>
      </c>
      <c r="R169">
        <v>5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W169">
        <v>176.65623926109001</v>
      </c>
    </row>
    <row r="170" spans="1:49" x14ac:dyDescent="0.2">
      <c r="A170">
        <v>364</v>
      </c>
      <c r="B170">
        <v>0</v>
      </c>
      <c r="C170">
        <v>34251.970865994597</v>
      </c>
      <c r="D170">
        <v>16759409.455123801</v>
      </c>
      <c r="E170">
        <v>1092</v>
      </c>
      <c r="F170" s="4">
        <v>1092</v>
      </c>
      <c r="H170" s="4" t="s">
        <v>552</v>
      </c>
      <c r="I170" s="4" t="s">
        <v>380</v>
      </c>
      <c r="J170" s="4" t="s">
        <v>381</v>
      </c>
      <c r="K170" s="4" t="s">
        <v>382</v>
      </c>
      <c r="L170" s="4" t="s">
        <v>310</v>
      </c>
      <c r="M170">
        <v>0</v>
      </c>
      <c r="N170">
        <v>4.5488944053649902</v>
      </c>
      <c r="O170">
        <v>0</v>
      </c>
      <c r="P170">
        <v>0</v>
      </c>
      <c r="Q170">
        <v>0</v>
      </c>
      <c r="R170">
        <v>5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W170">
        <v>0.60116349908756395</v>
      </c>
    </row>
    <row r="171" spans="1:49" x14ac:dyDescent="0.2">
      <c r="A171">
        <v>365</v>
      </c>
      <c r="B171">
        <v>0</v>
      </c>
      <c r="C171">
        <v>411614.18726868898</v>
      </c>
      <c r="D171">
        <v>2648829530.43085</v>
      </c>
      <c r="E171">
        <v>1094</v>
      </c>
      <c r="F171" s="4">
        <v>1094</v>
      </c>
      <c r="H171" s="4" t="s">
        <v>553</v>
      </c>
      <c r="I171" s="4" t="s">
        <v>380</v>
      </c>
      <c r="J171" s="4" t="s">
        <v>381</v>
      </c>
      <c r="K171" s="4" t="s">
        <v>382</v>
      </c>
      <c r="L171" s="4" t="s">
        <v>309</v>
      </c>
      <c r="M171">
        <v>0</v>
      </c>
      <c r="N171">
        <v>5.0855326652526802</v>
      </c>
      <c r="O171">
        <v>0</v>
      </c>
      <c r="P171">
        <v>0</v>
      </c>
      <c r="Q171">
        <v>0</v>
      </c>
      <c r="R171">
        <v>5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W171">
        <v>95.014065576961301</v>
      </c>
    </row>
    <row r="172" spans="1:49" x14ac:dyDescent="0.2">
      <c r="A172">
        <v>366</v>
      </c>
      <c r="B172">
        <v>0</v>
      </c>
      <c r="C172">
        <v>262401.58477582003</v>
      </c>
      <c r="D172">
        <v>1337652761.61025</v>
      </c>
      <c r="E172">
        <v>1096</v>
      </c>
      <c r="F172" s="4">
        <v>1096</v>
      </c>
      <c r="H172" s="4" t="s">
        <v>554</v>
      </c>
      <c r="I172" s="4" t="s">
        <v>380</v>
      </c>
      <c r="J172" s="4" t="s">
        <v>381</v>
      </c>
      <c r="K172" s="4" t="s">
        <v>382</v>
      </c>
      <c r="L172" s="4" t="s">
        <v>555</v>
      </c>
      <c r="M172">
        <v>0</v>
      </c>
      <c r="N172">
        <v>5.4707970619201598</v>
      </c>
      <c r="O172">
        <v>0</v>
      </c>
      <c r="P172">
        <v>0</v>
      </c>
      <c r="Q172">
        <v>0</v>
      </c>
      <c r="R172">
        <v>5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W172">
        <v>47.981882469486997</v>
      </c>
    </row>
    <row r="173" spans="1:49" x14ac:dyDescent="0.2">
      <c r="A173">
        <v>368</v>
      </c>
      <c r="B173">
        <v>0</v>
      </c>
      <c r="C173">
        <v>363976.38818741502</v>
      </c>
      <c r="D173">
        <v>2007903206.1198599</v>
      </c>
      <c r="E173">
        <v>1735</v>
      </c>
      <c r="F173" s="4">
        <v>1735</v>
      </c>
      <c r="H173" s="4" t="s">
        <v>556</v>
      </c>
      <c r="I173" s="4" t="s">
        <v>380</v>
      </c>
      <c r="J173" s="4" t="s">
        <v>381</v>
      </c>
      <c r="K173" s="4" t="s">
        <v>382</v>
      </c>
      <c r="L173" s="4" t="s">
        <v>327</v>
      </c>
      <c r="M173">
        <v>0</v>
      </c>
      <c r="N173">
        <v>1.07461261749267</v>
      </c>
      <c r="O173">
        <v>0</v>
      </c>
      <c r="P173">
        <v>0</v>
      </c>
      <c r="Q173">
        <v>0</v>
      </c>
      <c r="R173">
        <v>5.25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W173">
        <v>72.0239051651739</v>
      </c>
    </row>
    <row r="174" spans="1:49" x14ac:dyDescent="0.2">
      <c r="A174">
        <v>370</v>
      </c>
      <c r="B174">
        <v>0</v>
      </c>
      <c r="C174">
        <v>392716.54789861199</v>
      </c>
      <c r="D174">
        <v>1703724767.3694401</v>
      </c>
      <c r="E174">
        <v>1721</v>
      </c>
      <c r="F174" s="4">
        <v>1721</v>
      </c>
      <c r="H174" s="4" t="s">
        <v>557</v>
      </c>
      <c r="I174" s="4" t="s">
        <v>380</v>
      </c>
      <c r="J174" s="4" t="s">
        <v>381</v>
      </c>
      <c r="K174" s="4" t="s">
        <v>382</v>
      </c>
      <c r="L174" s="4" t="s">
        <v>325</v>
      </c>
      <c r="M174">
        <v>0</v>
      </c>
      <c r="N174">
        <v>2.9985547065734801</v>
      </c>
      <c r="O174">
        <v>0</v>
      </c>
      <c r="P174">
        <v>0</v>
      </c>
      <c r="Q174">
        <v>0</v>
      </c>
      <c r="R174">
        <v>5.25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W174">
        <v>61.112961371131703</v>
      </c>
    </row>
    <row r="175" spans="1:49" x14ac:dyDescent="0.2">
      <c r="A175">
        <v>371</v>
      </c>
      <c r="B175">
        <v>0</v>
      </c>
      <c r="C175">
        <v>533070.88005036802</v>
      </c>
      <c r="D175">
        <v>4129751022.67136</v>
      </c>
      <c r="E175">
        <v>1111</v>
      </c>
      <c r="F175" s="4">
        <v>1111</v>
      </c>
      <c r="H175" s="4" t="s">
        <v>558</v>
      </c>
      <c r="I175" s="4" t="s">
        <v>380</v>
      </c>
      <c r="J175" s="4" t="s">
        <v>381</v>
      </c>
      <c r="K175" s="4" t="s">
        <v>382</v>
      </c>
      <c r="L175" s="4" t="s">
        <v>324</v>
      </c>
      <c r="M175">
        <v>0</v>
      </c>
      <c r="N175">
        <v>2.2728636264800999</v>
      </c>
      <c r="O175">
        <v>0</v>
      </c>
      <c r="P175">
        <v>0</v>
      </c>
      <c r="Q175">
        <v>0</v>
      </c>
      <c r="R175">
        <v>5.25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W175">
        <v>148.135027179644</v>
      </c>
    </row>
    <row r="176" spans="1:49" x14ac:dyDescent="0.2">
      <c r="A176">
        <v>372</v>
      </c>
      <c r="B176">
        <v>0</v>
      </c>
      <c r="C176">
        <v>856692.93556090398</v>
      </c>
      <c r="D176">
        <v>11563953866.511499</v>
      </c>
      <c r="E176">
        <v>1116</v>
      </c>
      <c r="F176" s="4">
        <v>1116</v>
      </c>
      <c r="H176" s="4" t="s">
        <v>559</v>
      </c>
      <c r="I176" s="4" t="s">
        <v>380</v>
      </c>
      <c r="J176" s="4" t="s">
        <v>381</v>
      </c>
      <c r="K176" s="4" t="s">
        <v>382</v>
      </c>
      <c r="L176" s="4" t="s">
        <v>319</v>
      </c>
      <c r="M176">
        <v>0</v>
      </c>
      <c r="N176">
        <v>3.3363668918609601</v>
      </c>
      <c r="O176">
        <v>0</v>
      </c>
      <c r="P176">
        <v>0</v>
      </c>
      <c r="Q176">
        <v>0</v>
      </c>
      <c r="R176">
        <v>5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W176">
        <v>414.80142771700298</v>
      </c>
    </row>
    <row r="177" spans="1:49" x14ac:dyDescent="0.2">
      <c r="A177">
        <v>374</v>
      </c>
      <c r="B177">
        <v>0</v>
      </c>
      <c r="C177">
        <v>389960.64068078197</v>
      </c>
      <c r="D177">
        <v>3933898432.92137</v>
      </c>
      <c r="E177">
        <v>1122</v>
      </c>
      <c r="F177" s="4">
        <v>1122</v>
      </c>
      <c r="H177" s="4" t="s">
        <v>560</v>
      </c>
      <c r="I177" s="4" t="s">
        <v>380</v>
      </c>
      <c r="J177" s="4" t="s">
        <v>381</v>
      </c>
      <c r="K177" s="4" t="s">
        <v>382</v>
      </c>
      <c r="L177" s="4" t="s">
        <v>321</v>
      </c>
      <c r="M177">
        <v>0</v>
      </c>
      <c r="N177">
        <v>3.9467034339904701</v>
      </c>
      <c r="O177">
        <v>0</v>
      </c>
      <c r="P177">
        <v>0</v>
      </c>
      <c r="Q177">
        <v>0</v>
      </c>
      <c r="R177">
        <v>5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W177">
        <v>141.10975409500901</v>
      </c>
    </row>
    <row r="178" spans="1:49" x14ac:dyDescent="0.2">
      <c r="A178">
        <v>375</v>
      </c>
      <c r="B178">
        <v>0</v>
      </c>
      <c r="C178">
        <v>779921.28004924196</v>
      </c>
      <c r="D178">
        <v>6433336715.64604</v>
      </c>
      <c r="E178">
        <v>1126</v>
      </c>
      <c r="F178" s="4">
        <v>1126</v>
      </c>
      <c r="H178" s="4" t="s">
        <v>561</v>
      </c>
      <c r="I178" s="4" t="s">
        <v>380</v>
      </c>
      <c r="J178" s="4" t="s">
        <v>381</v>
      </c>
      <c r="K178" s="4" t="s">
        <v>382</v>
      </c>
      <c r="L178" s="4" t="s">
        <v>328</v>
      </c>
      <c r="M178">
        <v>0</v>
      </c>
      <c r="N178">
        <v>0.98983520269393899</v>
      </c>
      <c r="O178">
        <v>0</v>
      </c>
      <c r="P178">
        <v>0</v>
      </c>
      <c r="Q178">
        <v>0</v>
      </c>
      <c r="R178">
        <v>5.25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W178">
        <v>230.76512457924699</v>
      </c>
    </row>
    <row r="179" spans="1:49" x14ac:dyDescent="0.2">
      <c r="A179">
        <v>376</v>
      </c>
      <c r="B179">
        <v>0</v>
      </c>
      <c r="C179">
        <v>720669.30668993201</v>
      </c>
      <c r="D179">
        <v>9147954193.7948704</v>
      </c>
      <c r="E179">
        <v>1131</v>
      </c>
      <c r="F179" s="4">
        <v>1131</v>
      </c>
      <c r="H179" s="4" t="s">
        <v>562</v>
      </c>
      <c r="I179" s="4" t="s">
        <v>380</v>
      </c>
      <c r="J179" s="4" t="s">
        <v>381</v>
      </c>
      <c r="K179" s="4" t="s">
        <v>382</v>
      </c>
      <c r="L179" s="4" t="s">
        <v>317</v>
      </c>
      <c r="M179">
        <v>0</v>
      </c>
      <c r="N179">
        <v>2.84710216522216</v>
      </c>
      <c r="O179">
        <v>0</v>
      </c>
      <c r="P179">
        <v>0</v>
      </c>
      <c r="Q179">
        <v>0</v>
      </c>
      <c r="R179">
        <v>5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W179">
        <v>328.13901750894598</v>
      </c>
    </row>
    <row r="180" spans="1:49" x14ac:dyDescent="0.2">
      <c r="A180">
        <v>377</v>
      </c>
      <c r="B180">
        <v>0</v>
      </c>
      <c r="C180">
        <v>688385.84894738998</v>
      </c>
      <c r="D180">
        <v>9215030580.6982803</v>
      </c>
      <c r="E180">
        <v>1136</v>
      </c>
      <c r="F180" s="4">
        <v>1136</v>
      </c>
      <c r="H180" s="4" t="s">
        <v>563</v>
      </c>
      <c r="I180" s="4" t="s">
        <v>380</v>
      </c>
      <c r="J180" s="4" t="s">
        <v>381</v>
      </c>
      <c r="K180" s="4" t="s">
        <v>382</v>
      </c>
      <c r="L180" s="4" t="s">
        <v>314</v>
      </c>
      <c r="M180">
        <v>0</v>
      </c>
      <c r="N180">
        <v>2.1595053672790501</v>
      </c>
      <c r="O180">
        <v>0</v>
      </c>
      <c r="P180">
        <v>0</v>
      </c>
      <c r="Q180">
        <v>0</v>
      </c>
      <c r="R180">
        <v>5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W180">
        <v>330.54506144295101</v>
      </c>
    </row>
    <row r="181" spans="1:49" x14ac:dyDescent="0.2">
      <c r="A181">
        <v>378</v>
      </c>
      <c r="B181">
        <v>0</v>
      </c>
      <c r="C181">
        <v>483858.28753092798</v>
      </c>
      <c r="D181">
        <v>3135627409.1185198</v>
      </c>
      <c r="E181">
        <v>1141</v>
      </c>
      <c r="F181" s="4">
        <v>1141</v>
      </c>
      <c r="H181" s="4" t="s">
        <v>564</v>
      </c>
      <c r="I181" s="4" t="s">
        <v>380</v>
      </c>
      <c r="J181" s="4" t="s">
        <v>381</v>
      </c>
      <c r="K181" s="4" t="s">
        <v>382</v>
      </c>
      <c r="L181" s="4" t="s">
        <v>311</v>
      </c>
      <c r="M181">
        <v>0</v>
      </c>
      <c r="N181">
        <v>3.7638812065124498</v>
      </c>
      <c r="O181">
        <v>0</v>
      </c>
      <c r="P181">
        <v>0</v>
      </c>
      <c r="Q181">
        <v>0</v>
      </c>
      <c r="R181">
        <v>5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W181">
        <v>112.475606622538</v>
      </c>
    </row>
    <row r="182" spans="1:49" x14ac:dyDescent="0.2">
      <c r="A182">
        <v>379</v>
      </c>
      <c r="B182">
        <v>0</v>
      </c>
      <c r="C182">
        <v>596653.56850153895</v>
      </c>
      <c r="D182">
        <v>6690898810.7574396</v>
      </c>
      <c r="E182">
        <v>1146</v>
      </c>
      <c r="F182" s="4">
        <v>1146</v>
      </c>
      <c r="H182" s="4" t="s">
        <v>565</v>
      </c>
      <c r="I182" s="4" t="s">
        <v>380</v>
      </c>
      <c r="J182" s="4" t="s">
        <v>381</v>
      </c>
      <c r="K182" s="4" t="s">
        <v>382</v>
      </c>
      <c r="L182" s="4" t="s">
        <v>302</v>
      </c>
      <c r="M182">
        <v>0</v>
      </c>
      <c r="N182">
        <v>3.7122805118560702</v>
      </c>
      <c r="O182">
        <v>0</v>
      </c>
      <c r="P182">
        <v>0</v>
      </c>
      <c r="Q182">
        <v>0</v>
      </c>
      <c r="R182">
        <v>4.75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W182">
        <v>240.003930441954</v>
      </c>
    </row>
    <row r="183" spans="1:49" x14ac:dyDescent="0.2">
      <c r="A183">
        <v>382</v>
      </c>
      <c r="B183">
        <v>0</v>
      </c>
      <c r="C183">
        <v>440944.89369900501</v>
      </c>
      <c r="D183">
        <v>3953593159.8235602</v>
      </c>
      <c r="E183">
        <v>1160</v>
      </c>
      <c r="F183" s="4">
        <v>1160</v>
      </c>
      <c r="H183" s="4" t="s">
        <v>566</v>
      </c>
      <c r="I183" s="4" t="s">
        <v>380</v>
      </c>
      <c r="J183" s="4" t="s">
        <v>381</v>
      </c>
      <c r="K183" s="4" t="s">
        <v>382</v>
      </c>
      <c r="L183" s="4" t="s">
        <v>567</v>
      </c>
      <c r="M183">
        <v>0</v>
      </c>
      <c r="N183">
        <v>2.0946967601776101</v>
      </c>
      <c r="O183">
        <v>0</v>
      </c>
      <c r="P183">
        <v>0</v>
      </c>
      <c r="Q183">
        <v>0</v>
      </c>
      <c r="R183">
        <v>4.25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W183">
        <v>141.816208040764</v>
      </c>
    </row>
    <row r="184" spans="1:49" x14ac:dyDescent="0.2">
      <c r="A184">
        <v>383</v>
      </c>
      <c r="B184">
        <v>0</v>
      </c>
      <c r="C184">
        <v>597440.96653301199</v>
      </c>
      <c r="D184">
        <v>6134583287.3580999</v>
      </c>
      <c r="E184">
        <v>1162</v>
      </c>
      <c r="F184" s="4">
        <v>1162</v>
      </c>
      <c r="H184" s="4" t="s">
        <v>568</v>
      </c>
      <c r="I184" s="4" t="s">
        <v>380</v>
      </c>
      <c r="J184" s="4" t="s">
        <v>381</v>
      </c>
      <c r="K184" s="4" t="s">
        <v>382</v>
      </c>
      <c r="L184" s="4" t="s">
        <v>291</v>
      </c>
      <c r="M184">
        <v>0</v>
      </c>
      <c r="N184">
        <v>2.2562696933746298</v>
      </c>
      <c r="O184">
        <v>0</v>
      </c>
      <c r="P184">
        <v>0</v>
      </c>
      <c r="Q184">
        <v>0</v>
      </c>
      <c r="R184">
        <v>4.5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W184">
        <v>220.04877703759399</v>
      </c>
    </row>
    <row r="185" spans="1:49" x14ac:dyDescent="0.2">
      <c r="A185">
        <v>384</v>
      </c>
      <c r="B185">
        <v>0</v>
      </c>
      <c r="C185">
        <v>555905.52991902002</v>
      </c>
      <c r="D185">
        <v>4875971001.5012798</v>
      </c>
      <c r="E185">
        <v>1164</v>
      </c>
      <c r="F185" s="4">
        <v>1164</v>
      </c>
      <c r="H185" s="4" t="s">
        <v>569</v>
      </c>
      <c r="I185" s="4" t="s">
        <v>380</v>
      </c>
      <c r="J185" s="4" t="s">
        <v>381</v>
      </c>
      <c r="K185" s="4" t="s">
        <v>382</v>
      </c>
      <c r="L185" s="4" t="s">
        <v>292</v>
      </c>
      <c r="M185">
        <v>0</v>
      </c>
      <c r="N185">
        <v>2.1266787052154501</v>
      </c>
      <c r="O185">
        <v>0</v>
      </c>
      <c r="P185">
        <v>0</v>
      </c>
      <c r="Q185">
        <v>0</v>
      </c>
      <c r="R185">
        <v>4.5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W185">
        <v>174.90209285481899</v>
      </c>
    </row>
    <row r="186" spans="1:49" x14ac:dyDescent="0.2">
      <c r="A186">
        <v>386</v>
      </c>
      <c r="B186">
        <v>0</v>
      </c>
      <c r="C186">
        <v>362401.58687527402</v>
      </c>
      <c r="D186">
        <v>1340714016.8867199</v>
      </c>
      <c r="E186">
        <v>1171</v>
      </c>
      <c r="F186" s="4">
        <v>1171</v>
      </c>
      <c r="H186" s="4" t="s">
        <v>570</v>
      </c>
      <c r="I186" s="4" t="s">
        <v>380</v>
      </c>
      <c r="J186" s="4" t="s">
        <v>381</v>
      </c>
      <c r="K186" s="4" t="s">
        <v>382</v>
      </c>
      <c r="L186" s="4" t="s">
        <v>253</v>
      </c>
      <c r="M186">
        <v>0</v>
      </c>
      <c r="N186">
        <v>2.41295957565307</v>
      </c>
      <c r="O186">
        <v>0</v>
      </c>
      <c r="P186">
        <v>0</v>
      </c>
      <c r="Q186">
        <v>0</v>
      </c>
      <c r="R186">
        <v>4.25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W186">
        <v>48.0916903322601</v>
      </c>
    </row>
    <row r="187" spans="1:49" x14ac:dyDescent="0.2">
      <c r="A187">
        <v>392</v>
      </c>
      <c r="B187">
        <v>0</v>
      </c>
      <c r="C187">
        <v>405511.82283303101</v>
      </c>
      <c r="D187">
        <v>3296372428.9054899</v>
      </c>
      <c r="E187">
        <v>1192</v>
      </c>
      <c r="F187" s="4">
        <v>1192</v>
      </c>
      <c r="H187" s="4" t="s">
        <v>571</v>
      </c>
      <c r="I187" s="4" t="s">
        <v>380</v>
      </c>
      <c r="J187" s="4" t="s">
        <v>381</v>
      </c>
      <c r="K187" s="4" t="s">
        <v>382</v>
      </c>
      <c r="L187" s="4" t="s">
        <v>243</v>
      </c>
      <c r="M187">
        <v>0</v>
      </c>
      <c r="N187">
        <v>3.2191417217254599</v>
      </c>
      <c r="O187">
        <v>0</v>
      </c>
      <c r="P187">
        <v>0</v>
      </c>
      <c r="Q187">
        <v>0</v>
      </c>
      <c r="R187">
        <v>4.25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W187">
        <v>118.241563878657</v>
      </c>
    </row>
    <row r="188" spans="1:49" x14ac:dyDescent="0.2">
      <c r="A188">
        <v>394</v>
      </c>
      <c r="B188">
        <v>0</v>
      </c>
      <c r="C188">
        <v>288976.38661303301</v>
      </c>
      <c r="D188">
        <v>1383794417.8592701</v>
      </c>
      <c r="E188">
        <v>1196</v>
      </c>
      <c r="F188" s="4">
        <v>1196</v>
      </c>
      <c r="H188" s="4" t="s">
        <v>572</v>
      </c>
      <c r="I188" s="4" t="s">
        <v>380</v>
      </c>
      <c r="J188" s="4" t="s">
        <v>381</v>
      </c>
      <c r="K188" s="4" t="s">
        <v>382</v>
      </c>
      <c r="L188" s="4" t="s">
        <v>244</v>
      </c>
      <c r="M188">
        <v>0</v>
      </c>
      <c r="N188">
        <v>3.5542912483215301</v>
      </c>
      <c r="O188">
        <v>0</v>
      </c>
      <c r="P188">
        <v>0</v>
      </c>
      <c r="Q188">
        <v>0</v>
      </c>
      <c r="R188">
        <v>4.25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W188">
        <v>49.636993265522698</v>
      </c>
    </row>
    <row r="189" spans="1:49" x14ac:dyDescent="0.2">
      <c r="A189">
        <v>395</v>
      </c>
      <c r="B189">
        <v>0</v>
      </c>
      <c r="C189">
        <v>241535.43884420299</v>
      </c>
      <c r="D189">
        <v>840644235.49288201</v>
      </c>
      <c r="E189">
        <v>1200</v>
      </c>
      <c r="F189" s="4">
        <v>1200</v>
      </c>
      <c r="H189" s="4" t="s">
        <v>573</v>
      </c>
      <c r="I189" s="4" t="s">
        <v>380</v>
      </c>
      <c r="J189" s="4" t="s">
        <v>381</v>
      </c>
      <c r="K189" s="4" t="s">
        <v>382</v>
      </c>
      <c r="L189" s="4" t="s">
        <v>242</v>
      </c>
      <c r="M189">
        <v>0</v>
      </c>
      <c r="N189">
        <v>2.96394944190979</v>
      </c>
      <c r="O189">
        <v>0</v>
      </c>
      <c r="P189">
        <v>0</v>
      </c>
      <c r="Q189">
        <v>0</v>
      </c>
      <c r="R189">
        <v>4.25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W189">
        <v>30.154083379243801</v>
      </c>
    </row>
    <row r="190" spans="1:49" x14ac:dyDescent="0.2">
      <c r="A190">
        <v>398</v>
      </c>
      <c r="B190">
        <v>0</v>
      </c>
      <c r="C190">
        <v>375984.260497123</v>
      </c>
      <c r="D190">
        <v>2375612403.1119499</v>
      </c>
      <c r="E190">
        <v>1206</v>
      </c>
      <c r="F190" s="4">
        <v>1206</v>
      </c>
      <c r="H190" s="4" t="s">
        <v>574</v>
      </c>
      <c r="I190" s="4" t="s">
        <v>380</v>
      </c>
      <c r="J190" s="4" t="s">
        <v>381</v>
      </c>
      <c r="K190" s="4" t="s">
        <v>382</v>
      </c>
      <c r="L190" s="4" t="s">
        <v>238</v>
      </c>
      <c r="M190">
        <v>0</v>
      </c>
      <c r="N190">
        <v>3.32649421691894</v>
      </c>
      <c r="O190">
        <v>0</v>
      </c>
      <c r="P190">
        <v>0</v>
      </c>
      <c r="Q190">
        <v>0</v>
      </c>
      <c r="R190">
        <v>4.25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W190">
        <v>85.213710456485103</v>
      </c>
    </row>
    <row r="191" spans="1:49" x14ac:dyDescent="0.2">
      <c r="A191">
        <v>400</v>
      </c>
      <c r="B191">
        <v>0</v>
      </c>
      <c r="C191">
        <v>213385.83110152101</v>
      </c>
      <c r="D191">
        <v>905569993.65703404</v>
      </c>
      <c r="E191">
        <v>1292</v>
      </c>
      <c r="F191" s="4">
        <v>1292</v>
      </c>
      <c r="H191" s="4" t="s">
        <v>575</v>
      </c>
      <c r="I191" s="4" t="s">
        <v>380</v>
      </c>
      <c r="J191" s="4" t="s">
        <v>381</v>
      </c>
      <c r="K191" s="4" t="s">
        <v>382</v>
      </c>
      <c r="L191" s="4" t="s">
        <v>206</v>
      </c>
      <c r="M191">
        <v>0</v>
      </c>
      <c r="N191">
        <v>3.5191664695739702</v>
      </c>
      <c r="O191">
        <v>0</v>
      </c>
      <c r="P191">
        <v>0</v>
      </c>
      <c r="Q191">
        <v>0</v>
      </c>
      <c r="R191">
        <v>4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W191">
        <v>32.482983813557198</v>
      </c>
    </row>
    <row r="192" spans="1:49" x14ac:dyDescent="0.2">
      <c r="A192">
        <v>402</v>
      </c>
      <c r="B192">
        <v>0</v>
      </c>
      <c r="C192">
        <v>272244.10183615901</v>
      </c>
      <c r="D192">
        <v>1509925928.67856</v>
      </c>
      <c r="E192">
        <v>1221</v>
      </c>
      <c r="F192" s="4">
        <v>1221</v>
      </c>
      <c r="H192" s="4" t="s">
        <v>576</v>
      </c>
      <c r="I192" s="4" t="s">
        <v>380</v>
      </c>
      <c r="J192" s="4" t="s">
        <v>381</v>
      </c>
      <c r="K192" s="4" t="s">
        <v>382</v>
      </c>
      <c r="L192" s="4" t="s">
        <v>118</v>
      </c>
      <c r="M192">
        <v>0</v>
      </c>
      <c r="N192">
        <v>4.8851561546325604</v>
      </c>
      <c r="O192">
        <v>0</v>
      </c>
      <c r="P192">
        <v>0</v>
      </c>
      <c r="Q192">
        <v>0</v>
      </c>
      <c r="R192">
        <v>3.75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W192">
        <v>54.161356763673503</v>
      </c>
    </row>
    <row r="193" spans="1:49" x14ac:dyDescent="0.2">
      <c r="A193">
        <v>403</v>
      </c>
      <c r="B193">
        <v>0</v>
      </c>
      <c r="C193">
        <v>138779.53280786399</v>
      </c>
      <c r="D193">
        <v>255314589.56357801</v>
      </c>
      <c r="E193">
        <v>1226</v>
      </c>
      <c r="F193" s="4">
        <v>1226</v>
      </c>
      <c r="H193" s="4" t="s">
        <v>577</v>
      </c>
      <c r="I193" s="4" t="s">
        <v>380</v>
      </c>
      <c r="J193" s="4" t="s">
        <v>381</v>
      </c>
      <c r="K193" s="4" t="s">
        <v>382</v>
      </c>
      <c r="L193" s="4" t="s">
        <v>126</v>
      </c>
      <c r="M193">
        <v>0</v>
      </c>
      <c r="N193">
        <v>2.9621508121490399</v>
      </c>
      <c r="O193">
        <v>0</v>
      </c>
      <c r="P193">
        <v>0</v>
      </c>
      <c r="Q193">
        <v>0</v>
      </c>
      <c r="R193">
        <v>4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W193">
        <v>9.1581873717645195</v>
      </c>
    </row>
    <row r="194" spans="1:49" x14ac:dyDescent="0.2">
      <c r="A194">
        <v>405</v>
      </c>
      <c r="B194">
        <v>0</v>
      </c>
      <c r="C194">
        <v>234645.68228239499</v>
      </c>
      <c r="D194">
        <v>1088383183.56194</v>
      </c>
      <c r="E194">
        <v>1232</v>
      </c>
      <c r="F194" s="4">
        <v>1232</v>
      </c>
      <c r="H194" s="4" t="s">
        <v>578</v>
      </c>
      <c r="I194" s="4" t="s">
        <v>380</v>
      </c>
      <c r="J194" s="4" t="s">
        <v>381</v>
      </c>
      <c r="K194" s="4" t="s">
        <v>382</v>
      </c>
      <c r="L194" s="4" t="s">
        <v>174</v>
      </c>
      <c r="M194">
        <v>0</v>
      </c>
      <c r="N194">
        <v>3.74638772010803</v>
      </c>
      <c r="O194">
        <v>0</v>
      </c>
      <c r="P194">
        <v>0</v>
      </c>
      <c r="Q194">
        <v>0</v>
      </c>
      <c r="R194">
        <v>4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W194">
        <v>39.040530916685803</v>
      </c>
    </row>
    <row r="195" spans="1:49" x14ac:dyDescent="0.2">
      <c r="A195">
        <v>409</v>
      </c>
      <c r="B195">
        <v>0</v>
      </c>
      <c r="C195">
        <v>217519.68831937699</v>
      </c>
      <c r="D195">
        <v>1156903011.98894</v>
      </c>
      <c r="E195">
        <v>1246</v>
      </c>
      <c r="F195" s="4">
        <v>1246</v>
      </c>
      <c r="H195" s="4" t="s">
        <v>579</v>
      </c>
      <c r="I195" s="4" t="s">
        <v>380</v>
      </c>
      <c r="J195" s="4" t="s">
        <v>381</v>
      </c>
      <c r="K195" s="4" t="s">
        <v>382</v>
      </c>
      <c r="L195" s="4" t="s">
        <v>147</v>
      </c>
      <c r="M195">
        <v>0</v>
      </c>
      <c r="N195">
        <v>3.4245896339416499</v>
      </c>
      <c r="O195">
        <v>0</v>
      </c>
      <c r="P195">
        <v>0</v>
      </c>
      <c r="Q195">
        <v>0</v>
      </c>
      <c r="R195">
        <v>4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W195">
        <v>41.498351398031197</v>
      </c>
    </row>
    <row r="196" spans="1:49" x14ac:dyDescent="0.2">
      <c r="A196">
        <v>410</v>
      </c>
      <c r="B196">
        <v>0</v>
      </c>
      <c r="C196">
        <v>93503.938975960002</v>
      </c>
      <c r="D196">
        <v>132806210.738628</v>
      </c>
      <c r="E196">
        <v>1251</v>
      </c>
      <c r="F196" s="4">
        <v>1251</v>
      </c>
      <c r="H196" s="4" t="s">
        <v>580</v>
      </c>
      <c r="I196" s="4" t="s">
        <v>380</v>
      </c>
      <c r="J196" s="4" t="s">
        <v>381</v>
      </c>
      <c r="K196" s="4" t="s">
        <v>382</v>
      </c>
      <c r="L196" s="4" t="s">
        <v>138</v>
      </c>
      <c r="M196">
        <v>0</v>
      </c>
      <c r="N196">
        <v>3.7196555137634202</v>
      </c>
      <c r="O196">
        <v>0</v>
      </c>
      <c r="P196">
        <v>0</v>
      </c>
      <c r="Q196">
        <v>0</v>
      </c>
      <c r="R196">
        <v>4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W196">
        <v>4.7637863709920296</v>
      </c>
    </row>
    <row r="197" spans="1:49" x14ac:dyDescent="0.2">
      <c r="A197">
        <v>411</v>
      </c>
      <c r="B197">
        <v>0</v>
      </c>
      <c r="C197">
        <v>899409.47414319206</v>
      </c>
      <c r="D197">
        <v>11120517327.607401</v>
      </c>
      <c r="E197">
        <v>1282</v>
      </c>
      <c r="F197" s="4">
        <v>1282</v>
      </c>
      <c r="H197" s="4" t="s">
        <v>581</v>
      </c>
      <c r="I197" s="4" t="s">
        <v>380</v>
      </c>
      <c r="J197" s="4" t="s">
        <v>381</v>
      </c>
      <c r="K197" s="4" t="s">
        <v>382</v>
      </c>
      <c r="L197" s="4" t="s">
        <v>271</v>
      </c>
      <c r="M197">
        <v>0</v>
      </c>
      <c r="N197">
        <v>2.1030404567718501</v>
      </c>
      <c r="O197">
        <v>0</v>
      </c>
      <c r="P197">
        <v>0</v>
      </c>
      <c r="Q197">
        <v>0</v>
      </c>
      <c r="R197">
        <v>4.5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W197">
        <v>398.89526693821102</v>
      </c>
    </row>
    <row r="198" spans="1:49" x14ac:dyDescent="0.2">
      <c r="A198">
        <v>412</v>
      </c>
      <c r="B198">
        <v>0</v>
      </c>
      <c r="C198">
        <v>186417.32729583199</v>
      </c>
      <c r="D198">
        <v>557119587.74629796</v>
      </c>
      <c r="E198">
        <v>1293</v>
      </c>
      <c r="F198" s="4">
        <v>1293</v>
      </c>
      <c r="H198" s="4" t="s">
        <v>582</v>
      </c>
      <c r="I198" s="4" t="s">
        <v>380</v>
      </c>
      <c r="J198" s="4" t="s">
        <v>381</v>
      </c>
      <c r="K198" s="4" t="s">
        <v>382</v>
      </c>
      <c r="L198" s="4" t="s">
        <v>202</v>
      </c>
      <c r="M198">
        <v>0</v>
      </c>
      <c r="N198">
        <v>3.3898961544036799</v>
      </c>
      <c r="O198">
        <v>0</v>
      </c>
      <c r="P198">
        <v>0</v>
      </c>
      <c r="Q198">
        <v>0</v>
      </c>
      <c r="R198">
        <v>4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W198">
        <v>19.983995359537602</v>
      </c>
    </row>
    <row r="199" spans="1:49" x14ac:dyDescent="0.2">
      <c r="A199">
        <v>413</v>
      </c>
      <c r="B199">
        <v>0</v>
      </c>
      <c r="C199">
        <v>197834.649605527</v>
      </c>
      <c r="D199">
        <v>841147985.06662202</v>
      </c>
      <c r="E199">
        <v>1297</v>
      </c>
      <c r="F199" s="4">
        <v>1297</v>
      </c>
      <c r="H199" s="4" t="s">
        <v>583</v>
      </c>
      <c r="I199" s="4" t="s">
        <v>380</v>
      </c>
      <c r="J199" s="4" t="s">
        <v>381</v>
      </c>
      <c r="K199" s="4" t="s">
        <v>382</v>
      </c>
      <c r="L199" s="4" t="s">
        <v>201</v>
      </c>
      <c r="M199">
        <v>0</v>
      </c>
      <c r="N199">
        <v>2.9006717205047599</v>
      </c>
      <c r="O199">
        <v>0</v>
      </c>
      <c r="P199">
        <v>0</v>
      </c>
      <c r="Q199">
        <v>0</v>
      </c>
      <c r="R199">
        <v>4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W199">
        <v>30.172152981112799</v>
      </c>
    </row>
    <row r="200" spans="1:49" x14ac:dyDescent="0.2">
      <c r="A200">
        <v>416</v>
      </c>
      <c r="B200">
        <v>0</v>
      </c>
      <c r="C200">
        <v>290551.18595681997</v>
      </c>
      <c r="D200">
        <v>1146992679.46171</v>
      </c>
      <c r="E200">
        <v>1304</v>
      </c>
      <c r="F200" s="4">
        <v>1304</v>
      </c>
      <c r="H200" s="4" t="s">
        <v>584</v>
      </c>
      <c r="I200" s="4" t="s">
        <v>380</v>
      </c>
      <c r="J200" s="4" t="s">
        <v>381</v>
      </c>
      <c r="K200" s="4" t="s">
        <v>382</v>
      </c>
      <c r="L200" s="4" t="s">
        <v>198</v>
      </c>
      <c r="M200">
        <v>0</v>
      </c>
      <c r="N200">
        <v>1.9530930519103999</v>
      </c>
      <c r="O200">
        <v>0</v>
      </c>
      <c r="P200">
        <v>0</v>
      </c>
      <c r="Q200">
        <v>0</v>
      </c>
      <c r="R200">
        <v>4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W200">
        <v>41.142865711310201</v>
      </c>
    </row>
    <row r="201" spans="1:49" x14ac:dyDescent="0.2">
      <c r="A201">
        <v>418</v>
      </c>
      <c r="B201">
        <v>0</v>
      </c>
      <c r="C201">
        <v>234055.12375230301</v>
      </c>
      <c r="D201">
        <v>1102139463.5931101</v>
      </c>
      <c r="E201">
        <v>1309</v>
      </c>
      <c r="F201" s="4">
        <v>1309</v>
      </c>
      <c r="H201" s="4" t="s">
        <v>585</v>
      </c>
      <c r="I201" s="4" t="s">
        <v>380</v>
      </c>
      <c r="J201" s="4" t="s">
        <v>381</v>
      </c>
      <c r="K201" s="4" t="s">
        <v>382</v>
      </c>
      <c r="L201" s="4" t="s">
        <v>199</v>
      </c>
      <c r="M201">
        <v>0</v>
      </c>
      <c r="N201">
        <v>2.0136361122131299</v>
      </c>
      <c r="O201">
        <v>0</v>
      </c>
      <c r="P201">
        <v>0</v>
      </c>
      <c r="Q201">
        <v>0</v>
      </c>
      <c r="R201">
        <v>4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W201">
        <v>39.5339715394066</v>
      </c>
    </row>
    <row r="202" spans="1:49" x14ac:dyDescent="0.2">
      <c r="A202">
        <v>421</v>
      </c>
      <c r="B202">
        <v>0</v>
      </c>
      <c r="C202">
        <v>147440.94855585601</v>
      </c>
      <c r="D202">
        <v>504361353.523197</v>
      </c>
      <c r="E202">
        <v>1318</v>
      </c>
      <c r="F202" s="4">
        <v>1318</v>
      </c>
      <c r="H202" s="4" t="s">
        <v>586</v>
      </c>
      <c r="I202" s="4" t="s">
        <v>380</v>
      </c>
      <c r="J202" s="4" t="s">
        <v>381</v>
      </c>
      <c r="K202" s="4" t="s">
        <v>382</v>
      </c>
      <c r="L202" s="4" t="s">
        <v>200</v>
      </c>
      <c r="M202">
        <v>0</v>
      </c>
      <c r="N202">
        <v>2.28819274902343</v>
      </c>
      <c r="O202">
        <v>0</v>
      </c>
      <c r="P202">
        <v>0</v>
      </c>
      <c r="Q202">
        <v>0</v>
      </c>
      <c r="R202">
        <v>4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W202">
        <v>18.091546536912499</v>
      </c>
    </row>
    <row r="203" spans="1:49" x14ac:dyDescent="0.2">
      <c r="A203">
        <v>423</v>
      </c>
      <c r="B203">
        <v>0</v>
      </c>
      <c r="C203">
        <v>218897.64422479999</v>
      </c>
      <c r="D203">
        <v>792671636.59010601</v>
      </c>
      <c r="E203">
        <v>1327</v>
      </c>
      <c r="F203" s="4">
        <v>1327</v>
      </c>
      <c r="H203" s="4" t="s">
        <v>587</v>
      </c>
      <c r="I203" s="4" t="s">
        <v>380</v>
      </c>
      <c r="J203" s="4" t="s">
        <v>381</v>
      </c>
      <c r="K203" s="4" t="s">
        <v>382</v>
      </c>
      <c r="L203" s="4" t="s">
        <v>190</v>
      </c>
      <c r="M203">
        <v>0</v>
      </c>
      <c r="N203">
        <v>3.1432349681854199</v>
      </c>
      <c r="O203">
        <v>0</v>
      </c>
      <c r="P203">
        <v>0</v>
      </c>
      <c r="Q203">
        <v>0</v>
      </c>
      <c r="R203">
        <v>4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W203">
        <v>28.433296289821602</v>
      </c>
    </row>
    <row r="204" spans="1:49" x14ac:dyDescent="0.2">
      <c r="A204">
        <v>424</v>
      </c>
      <c r="B204">
        <v>0</v>
      </c>
      <c r="C204">
        <v>148228.349211983</v>
      </c>
      <c r="D204">
        <v>426657755.39182103</v>
      </c>
      <c r="E204">
        <v>1329</v>
      </c>
      <c r="F204" s="4">
        <v>1329</v>
      </c>
      <c r="H204" s="4" t="s">
        <v>588</v>
      </c>
      <c r="I204" s="4" t="s">
        <v>380</v>
      </c>
      <c r="J204" s="4" t="s">
        <v>381</v>
      </c>
      <c r="K204" s="4" t="s">
        <v>382</v>
      </c>
      <c r="L204" s="4" t="s">
        <v>160</v>
      </c>
      <c r="M204">
        <v>0</v>
      </c>
      <c r="N204">
        <v>2.54446172714233</v>
      </c>
      <c r="O204">
        <v>0</v>
      </c>
      <c r="P204">
        <v>0</v>
      </c>
      <c r="Q204">
        <v>0</v>
      </c>
      <c r="R204">
        <v>4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W204">
        <v>15.3043023282527</v>
      </c>
    </row>
    <row r="205" spans="1:49" x14ac:dyDescent="0.2">
      <c r="A205">
        <v>425</v>
      </c>
      <c r="B205">
        <v>0</v>
      </c>
      <c r="C205">
        <v>149409.45249279501</v>
      </c>
      <c r="D205">
        <v>357411362.59189397</v>
      </c>
      <c r="E205">
        <v>1333</v>
      </c>
      <c r="F205" s="4">
        <v>1333</v>
      </c>
      <c r="H205" s="4" t="s">
        <v>589</v>
      </c>
      <c r="I205" s="4" t="s">
        <v>380</v>
      </c>
      <c r="J205" s="4" t="s">
        <v>381</v>
      </c>
      <c r="K205" s="4" t="s">
        <v>382</v>
      </c>
      <c r="L205" s="4" t="s">
        <v>161</v>
      </c>
      <c r="M205">
        <v>0</v>
      </c>
      <c r="N205">
        <v>2.59319615364074</v>
      </c>
      <c r="O205">
        <v>0</v>
      </c>
      <c r="P205">
        <v>0</v>
      </c>
      <c r="Q205">
        <v>0</v>
      </c>
      <c r="R205">
        <v>4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W205">
        <v>12.8204198318997</v>
      </c>
    </row>
    <row r="206" spans="1:49" x14ac:dyDescent="0.2">
      <c r="A206">
        <v>429</v>
      </c>
      <c r="B206">
        <v>0</v>
      </c>
      <c r="C206">
        <v>247244.10590453399</v>
      </c>
      <c r="D206">
        <v>978526706.13212001</v>
      </c>
      <c r="E206">
        <v>1343</v>
      </c>
      <c r="F206" s="4">
        <v>1343</v>
      </c>
      <c r="H206" s="4" t="s">
        <v>590</v>
      </c>
      <c r="I206" s="4" t="s">
        <v>380</v>
      </c>
      <c r="J206" s="4" t="s">
        <v>381</v>
      </c>
      <c r="K206" s="4" t="s">
        <v>382</v>
      </c>
      <c r="L206" s="4" t="s">
        <v>159</v>
      </c>
      <c r="M206">
        <v>0</v>
      </c>
      <c r="N206">
        <v>2.1941530704498202</v>
      </c>
      <c r="O206">
        <v>0</v>
      </c>
      <c r="P206">
        <v>0</v>
      </c>
      <c r="Q206">
        <v>0</v>
      </c>
      <c r="R206">
        <v>4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W206">
        <v>35.099956247513603</v>
      </c>
    </row>
    <row r="207" spans="1:49" x14ac:dyDescent="0.2">
      <c r="A207">
        <v>430</v>
      </c>
      <c r="B207">
        <v>0</v>
      </c>
      <c r="C207">
        <v>283661.42742667301</v>
      </c>
      <c r="D207">
        <v>1256277592.8866899</v>
      </c>
      <c r="E207">
        <v>1347</v>
      </c>
      <c r="F207" s="4">
        <v>1347</v>
      </c>
      <c r="H207" s="4" t="s">
        <v>591</v>
      </c>
      <c r="I207" s="4" t="s">
        <v>380</v>
      </c>
      <c r="J207" s="4" t="s">
        <v>381</v>
      </c>
      <c r="K207" s="4" t="s">
        <v>382</v>
      </c>
      <c r="L207" s="4" t="s">
        <v>158</v>
      </c>
      <c r="M207">
        <v>0</v>
      </c>
      <c r="N207">
        <v>3.55746150016784</v>
      </c>
      <c r="O207">
        <v>0</v>
      </c>
      <c r="P207">
        <v>0</v>
      </c>
      <c r="Q207">
        <v>0</v>
      </c>
      <c r="R207">
        <v>4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W207">
        <v>45.062938260880898</v>
      </c>
    </row>
    <row r="208" spans="1:49" x14ac:dyDescent="0.2">
      <c r="A208">
        <v>431</v>
      </c>
      <c r="B208">
        <v>0</v>
      </c>
      <c r="C208">
        <v>67913.389107324096</v>
      </c>
      <c r="D208">
        <v>71397022.346578196</v>
      </c>
      <c r="E208">
        <v>1357</v>
      </c>
      <c r="F208" s="4">
        <v>1357</v>
      </c>
      <c r="H208" s="4" t="s">
        <v>592</v>
      </c>
      <c r="I208" s="4" t="s">
        <v>380</v>
      </c>
      <c r="J208" s="4" t="s">
        <v>381</v>
      </c>
      <c r="K208" s="4" t="s">
        <v>382</v>
      </c>
      <c r="L208" s="4" t="s">
        <v>157</v>
      </c>
      <c r="M208">
        <v>0</v>
      </c>
      <c r="N208">
        <v>4.9180827140808097</v>
      </c>
      <c r="O208">
        <v>0</v>
      </c>
      <c r="P208">
        <v>0</v>
      </c>
      <c r="Q208">
        <v>0</v>
      </c>
      <c r="R208">
        <v>4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W208">
        <v>2.5610260250058898</v>
      </c>
    </row>
    <row r="209" spans="1:49" x14ac:dyDescent="0.2">
      <c r="A209">
        <v>432</v>
      </c>
      <c r="B209">
        <v>0</v>
      </c>
      <c r="C209">
        <v>195078.74698082299</v>
      </c>
      <c r="D209">
        <v>689189548.11680996</v>
      </c>
      <c r="E209">
        <v>1353</v>
      </c>
      <c r="F209" s="4">
        <v>1353</v>
      </c>
      <c r="H209" s="4" t="s">
        <v>593</v>
      </c>
      <c r="I209" s="4" t="s">
        <v>380</v>
      </c>
      <c r="J209" s="4" t="s">
        <v>381</v>
      </c>
      <c r="K209" s="4" t="s">
        <v>382</v>
      </c>
      <c r="L209" s="4" t="s">
        <v>156</v>
      </c>
      <c r="M209">
        <v>0</v>
      </c>
      <c r="N209">
        <v>3.0380125045776301</v>
      </c>
      <c r="O209">
        <v>0</v>
      </c>
      <c r="P209">
        <v>0</v>
      </c>
      <c r="Q209">
        <v>0</v>
      </c>
      <c r="R209">
        <v>4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W209">
        <v>24.721372276861999</v>
      </c>
    </row>
    <row r="210" spans="1:49" x14ac:dyDescent="0.2">
      <c r="A210">
        <v>437</v>
      </c>
      <c r="B210">
        <v>0</v>
      </c>
      <c r="C210">
        <v>242519.69540583299</v>
      </c>
      <c r="D210">
        <v>992825486.46687901</v>
      </c>
      <c r="E210">
        <v>1369</v>
      </c>
      <c r="F210" s="4">
        <v>1369</v>
      </c>
      <c r="H210" s="4" t="s">
        <v>594</v>
      </c>
      <c r="I210" s="4" t="s">
        <v>380</v>
      </c>
      <c r="J210" s="4" t="s">
        <v>381</v>
      </c>
      <c r="K210" s="4" t="s">
        <v>382</v>
      </c>
      <c r="L210" s="4" t="s">
        <v>155</v>
      </c>
      <c r="M210">
        <v>0</v>
      </c>
      <c r="N210">
        <v>5.3555488586425701</v>
      </c>
      <c r="O210">
        <v>0</v>
      </c>
      <c r="P210">
        <v>0</v>
      </c>
      <c r="Q210">
        <v>0</v>
      </c>
      <c r="R210">
        <v>4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W210">
        <v>35.612856468833797</v>
      </c>
    </row>
    <row r="211" spans="1:49" x14ac:dyDescent="0.2">
      <c r="A211">
        <v>439</v>
      </c>
      <c r="B211">
        <v>0</v>
      </c>
      <c r="C211">
        <v>139960.63215167</v>
      </c>
      <c r="D211">
        <v>447699048.17175198</v>
      </c>
      <c r="E211">
        <v>1373</v>
      </c>
      <c r="F211" s="4">
        <v>1373</v>
      </c>
      <c r="H211" s="4" t="s">
        <v>595</v>
      </c>
      <c r="I211" s="4" t="s">
        <v>380</v>
      </c>
      <c r="J211" s="4" t="s">
        <v>381</v>
      </c>
      <c r="K211" s="4" t="s">
        <v>382</v>
      </c>
      <c r="L211" s="4" t="s">
        <v>153</v>
      </c>
      <c r="M211">
        <v>0</v>
      </c>
      <c r="N211">
        <v>6.4207639694213796</v>
      </c>
      <c r="O211">
        <v>0</v>
      </c>
      <c r="P211">
        <v>0</v>
      </c>
      <c r="Q211">
        <v>0</v>
      </c>
      <c r="R211">
        <v>3.75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W211">
        <v>16.059057871804502</v>
      </c>
    </row>
    <row r="212" spans="1:49" x14ac:dyDescent="0.2">
      <c r="A212">
        <v>440</v>
      </c>
      <c r="B212">
        <v>0</v>
      </c>
      <c r="C212">
        <v>246653.55131125401</v>
      </c>
      <c r="D212">
        <v>1439536408.5148101</v>
      </c>
      <c r="E212">
        <v>1377</v>
      </c>
      <c r="F212" s="4">
        <v>1377</v>
      </c>
      <c r="H212" s="4" t="s">
        <v>596</v>
      </c>
      <c r="I212" s="4" t="s">
        <v>380</v>
      </c>
      <c r="J212" s="4" t="s">
        <v>381</v>
      </c>
      <c r="K212" s="4" t="s">
        <v>382</v>
      </c>
      <c r="L212" s="4" t="s">
        <v>154</v>
      </c>
      <c r="M212">
        <v>0</v>
      </c>
      <c r="N212">
        <v>5.2830729484558097</v>
      </c>
      <c r="O212">
        <v>0</v>
      </c>
      <c r="P212">
        <v>0</v>
      </c>
      <c r="Q212">
        <v>0</v>
      </c>
      <c r="R212">
        <v>4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W212">
        <v>51.636470051284199</v>
      </c>
    </row>
    <row r="213" spans="1:49" x14ac:dyDescent="0.2">
      <c r="A213">
        <v>443</v>
      </c>
      <c r="B213">
        <v>0</v>
      </c>
      <c r="C213">
        <v>267716.54264984198</v>
      </c>
      <c r="D213">
        <v>928587542.43027306</v>
      </c>
      <c r="E213">
        <v>1387</v>
      </c>
      <c r="F213" s="4">
        <v>1387</v>
      </c>
      <c r="H213" s="4" t="s">
        <v>597</v>
      </c>
      <c r="I213" s="4" t="s">
        <v>380</v>
      </c>
      <c r="J213" s="4" t="s">
        <v>381</v>
      </c>
      <c r="K213" s="4" t="s">
        <v>382</v>
      </c>
      <c r="L213" s="4" t="s">
        <v>152</v>
      </c>
      <c r="M213">
        <v>0</v>
      </c>
      <c r="N213">
        <v>6.4513034820556596</v>
      </c>
      <c r="O213">
        <v>0</v>
      </c>
      <c r="P213">
        <v>0</v>
      </c>
      <c r="Q213">
        <v>0</v>
      </c>
      <c r="R213">
        <v>3.75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W213">
        <v>33.308628070175601</v>
      </c>
    </row>
    <row r="214" spans="1:49" x14ac:dyDescent="0.2">
      <c r="A214">
        <v>444</v>
      </c>
      <c r="B214">
        <v>0</v>
      </c>
      <c r="C214">
        <v>278543.31561562401</v>
      </c>
      <c r="D214">
        <v>1409631034.4735401</v>
      </c>
      <c r="E214">
        <v>1389</v>
      </c>
      <c r="F214" s="4">
        <v>1389</v>
      </c>
      <c r="H214" s="4" t="s">
        <v>598</v>
      </c>
      <c r="I214" s="4" t="s">
        <v>380</v>
      </c>
      <c r="J214" s="4" t="s">
        <v>381</v>
      </c>
      <c r="K214" s="4" t="s">
        <v>382</v>
      </c>
      <c r="L214" s="4" t="s">
        <v>151</v>
      </c>
      <c r="M214">
        <v>0</v>
      </c>
      <c r="N214">
        <v>6.7813391685485804</v>
      </c>
      <c r="O214">
        <v>0</v>
      </c>
      <c r="P214">
        <v>0</v>
      </c>
      <c r="Q214">
        <v>0</v>
      </c>
      <c r="R214">
        <v>3.75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W214">
        <v>50.563758071288099</v>
      </c>
    </row>
    <row r="215" spans="1:49" x14ac:dyDescent="0.2">
      <c r="A215">
        <v>445</v>
      </c>
      <c r="B215">
        <v>0</v>
      </c>
      <c r="C215">
        <v>276574.81233484199</v>
      </c>
      <c r="D215">
        <v>1211879689.15639</v>
      </c>
      <c r="E215">
        <v>1392</v>
      </c>
      <c r="F215" s="4">
        <v>1392</v>
      </c>
      <c r="H215" s="4" t="s">
        <v>599</v>
      </c>
      <c r="I215" s="4" t="s">
        <v>380</v>
      </c>
      <c r="J215" s="4" t="s">
        <v>381</v>
      </c>
      <c r="K215" s="4" t="s">
        <v>382</v>
      </c>
      <c r="L215" s="4" t="s">
        <v>204</v>
      </c>
      <c r="M215">
        <v>0</v>
      </c>
      <c r="N215">
        <v>1.65432441234588</v>
      </c>
      <c r="O215">
        <v>0</v>
      </c>
      <c r="P215">
        <v>0</v>
      </c>
      <c r="Q215">
        <v>0</v>
      </c>
      <c r="R215">
        <v>4.25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W215">
        <v>43.470376229973503</v>
      </c>
    </row>
    <row r="216" spans="1:49" x14ac:dyDescent="0.2">
      <c r="A216">
        <v>447</v>
      </c>
      <c r="B216">
        <v>0</v>
      </c>
      <c r="C216">
        <v>246062.996718145</v>
      </c>
      <c r="D216">
        <v>909202815.06947696</v>
      </c>
      <c r="E216">
        <v>1396</v>
      </c>
      <c r="F216" s="4">
        <v>1396</v>
      </c>
      <c r="H216" s="4" t="s">
        <v>600</v>
      </c>
      <c r="I216" s="4" t="s">
        <v>380</v>
      </c>
      <c r="J216" s="4" t="s">
        <v>381</v>
      </c>
      <c r="K216" s="4" t="s">
        <v>382</v>
      </c>
      <c r="L216" s="4" t="s">
        <v>196</v>
      </c>
      <c r="M216">
        <v>0</v>
      </c>
      <c r="N216">
        <v>2.54815220832824</v>
      </c>
      <c r="O216">
        <v>0</v>
      </c>
      <c r="P216">
        <v>0</v>
      </c>
      <c r="Q216">
        <v>0</v>
      </c>
      <c r="R216">
        <v>4.25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W216">
        <v>32.613293872375998</v>
      </c>
    </row>
    <row r="217" spans="1:49" x14ac:dyDescent="0.2">
      <c r="A217">
        <v>448</v>
      </c>
      <c r="B217">
        <v>0</v>
      </c>
      <c r="C217">
        <v>211220.47782069401</v>
      </c>
      <c r="D217">
        <v>1070567833.77801</v>
      </c>
      <c r="E217">
        <v>1398</v>
      </c>
      <c r="F217" s="4">
        <v>1398</v>
      </c>
      <c r="H217" s="4" t="s">
        <v>601</v>
      </c>
      <c r="I217" s="4" t="s">
        <v>380</v>
      </c>
      <c r="J217" s="4" t="s">
        <v>381</v>
      </c>
      <c r="K217" s="4" t="s">
        <v>382</v>
      </c>
      <c r="L217" s="4" t="s">
        <v>195</v>
      </c>
      <c r="M217">
        <v>0</v>
      </c>
      <c r="N217">
        <v>1.8239651918411199</v>
      </c>
      <c r="O217">
        <v>0</v>
      </c>
      <c r="P217">
        <v>0</v>
      </c>
      <c r="Q217">
        <v>0</v>
      </c>
      <c r="R217">
        <v>4.25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W217">
        <v>38.401490618621999</v>
      </c>
    </row>
    <row r="218" spans="1:49" x14ac:dyDescent="0.2">
      <c r="A218">
        <v>451</v>
      </c>
      <c r="B218">
        <v>0</v>
      </c>
      <c r="C218">
        <v>217716.54488096299</v>
      </c>
      <c r="D218">
        <v>639851007.66471803</v>
      </c>
      <c r="E218">
        <v>1408</v>
      </c>
      <c r="F218" s="4">
        <v>1408</v>
      </c>
      <c r="H218" s="4" t="s">
        <v>602</v>
      </c>
      <c r="I218" s="4" t="s">
        <v>380</v>
      </c>
      <c r="J218" s="4" t="s">
        <v>381</v>
      </c>
      <c r="K218" s="4" t="s">
        <v>382</v>
      </c>
      <c r="L218" s="4" t="s">
        <v>193</v>
      </c>
      <c r="M218">
        <v>0</v>
      </c>
      <c r="N218">
        <v>1.67850112915039</v>
      </c>
      <c r="O218">
        <v>0</v>
      </c>
      <c r="P218">
        <v>0</v>
      </c>
      <c r="Q218">
        <v>0</v>
      </c>
      <c r="R218">
        <v>4.25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W218">
        <v>22.951588580278099</v>
      </c>
    </row>
    <row r="219" spans="1:49" x14ac:dyDescent="0.2">
      <c r="A219">
        <v>454</v>
      </c>
      <c r="B219">
        <v>0</v>
      </c>
      <c r="C219">
        <v>244094.49212493701</v>
      </c>
      <c r="D219">
        <v>596247480.28431797</v>
      </c>
      <c r="E219">
        <v>1416</v>
      </c>
      <c r="F219" s="4">
        <v>1416</v>
      </c>
      <c r="H219" s="4" t="s">
        <v>603</v>
      </c>
      <c r="I219" s="4" t="s">
        <v>380</v>
      </c>
      <c r="J219" s="4" t="s">
        <v>381</v>
      </c>
      <c r="K219" s="4" t="s">
        <v>382</v>
      </c>
      <c r="L219" s="4" t="s">
        <v>197</v>
      </c>
      <c r="M219">
        <v>0</v>
      </c>
      <c r="N219">
        <v>2.4332816600799498</v>
      </c>
      <c r="O219">
        <v>0</v>
      </c>
      <c r="P219">
        <v>0</v>
      </c>
      <c r="Q219">
        <v>0</v>
      </c>
      <c r="R219">
        <v>4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W219">
        <v>21.3875209940812</v>
      </c>
    </row>
    <row r="220" spans="1:49" x14ac:dyDescent="0.2">
      <c r="A220">
        <v>455</v>
      </c>
      <c r="B220">
        <v>0</v>
      </c>
      <c r="C220">
        <v>241535.443437293</v>
      </c>
      <c r="D220">
        <v>1200700292.08182</v>
      </c>
      <c r="E220">
        <v>1418</v>
      </c>
      <c r="F220" s="4">
        <v>1418</v>
      </c>
      <c r="H220" s="4" t="s">
        <v>604</v>
      </c>
      <c r="I220" s="4" t="s">
        <v>380</v>
      </c>
      <c r="J220" s="4" t="s">
        <v>381</v>
      </c>
      <c r="K220" s="4" t="s">
        <v>382</v>
      </c>
      <c r="L220" s="4" t="s">
        <v>194</v>
      </c>
      <c r="M220">
        <v>0</v>
      </c>
      <c r="N220">
        <v>1.6502040624618499</v>
      </c>
      <c r="O220">
        <v>0</v>
      </c>
      <c r="P220">
        <v>0</v>
      </c>
      <c r="Q220">
        <v>0</v>
      </c>
      <c r="R220">
        <v>4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W220">
        <v>43.069368934278998</v>
      </c>
    </row>
    <row r="221" spans="1:49" x14ac:dyDescent="0.2">
      <c r="A221">
        <v>456</v>
      </c>
      <c r="B221">
        <v>0</v>
      </c>
      <c r="C221">
        <v>202952.76469734299</v>
      </c>
      <c r="D221">
        <v>852114258.72996604</v>
      </c>
      <c r="E221">
        <v>1422</v>
      </c>
      <c r="F221" s="4">
        <v>1422</v>
      </c>
      <c r="H221" s="4" t="s">
        <v>605</v>
      </c>
      <c r="I221" s="4" t="s">
        <v>380</v>
      </c>
      <c r="J221" s="4" t="s">
        <v>381</v>
      </c>
      <c r="K221" s="4" t="s">
        <v>382</v>
      </c>
      <c r="L221" s="4" t="s">
        <v>192</v>
      </c>
      <c r="M221">
        <v>0</v>
      </c>
      <c r="N221">
        <v>2.29224681854248</v>
      </c>
      <c r="O221">
        <v>0</v>
      </c>
      <c r="P221">
        <v>0</v>
      </c>
      <c r="Q221">
        <v>0</v>
      </c>
      <c r="R221">
        <v>4.25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W221">
        <v>30.565515495768199</v>
      </c>
    </row>
    <row r="222" spans="1:49" x14ac:dyDescent="0.2">
      <c r="A222">
        <v>457</v>
      </c>
      <c r="B222">
        <v>0</v>
      </c>
      <c r="C222">
        <v>237992.12965790101</v>
      </c>
      <c r="D222">
        <v>1178796808.4565301</v>
      </c>
      <c r="E222">
        <v>1424</v>
      </c>
      <c r="F222" s="4">
        <v>1424</v>
      </c>
      <c r="H222" s="4" t="s">
        <v>606</v>
      </c>
      <c r="I222" s="4" t="s">
        <v>380</v>
      </c>
      <c r="J222" s="4" t="s">
        <v>381</v>
      </c>
      <c r="K222" s="4" t="s">
        <v>382</v>
      </c>
      <c r="L222" s="4" t="s">
        <v>191</v>
      </c>
      <c r="M222">
        <v>0</v>
      </c>
      <c r="N222">
        <v>2.3160424232482901</v>
      </c>
      <c r="O222">
        <v>0</v>
      </c>
      <c r="P222">
        <v>0</v>
      </c>
      <c r="Q222">
        <v>0</v>
      </c>
      <c r="R222">
        <v>4.25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W222">
        <v>42.283686425975397</v>
      </c>
    </row>
    <row r="223" spans="1:49" x14ac:dyDescent="0.2">
      <c r="A223">
        <v>460</v>
      </c>
      <c r="B223">
        <v>0</v>
      </c>
      <c r="C223">
        <v>142913.39133800499</v>
      </c>
      <c r="D223">
        <v>439435594.09969801</v>
      </c>
      <c r="E223">
        <v>1431</v>
      </c>
      <c r="F223" s="4">
        <v>1431</v>
      </c>
      <c r="H223" s="4" t="s">
        <v>607</v>
      </c>
      <c r="I223" s="4" t="s">
        <v>380</v>
      </c>
      <c r="J223" s="4" t="s">
        <v>381</v>
      </c>
      <c r="K223" s="4" t="s">
        <v>382</v>
      </c>
      <c r="L223" s="4" t="s">
        <v>185</v>
      </c>
      <c r="M223">
        <v>0</v>
      </c>
      <c r="N223">
        <v>2.22105884552002</v>
      </c>
      <c r="O223">
        <v>0</v>
      </c>
      <c r="P223">
        <v>0</v>
      </c>
      <c r="Q223">
        <v>0</v>
      </c>
      <c r="R223">
        <v>4.25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W223">
        <v>15.762646057426</v>
      </c>
    </row>
    <row r="224" spans="1:49" x14ac:dyDescent="0.2">
      <c r="A224">
        <v>461</v>
      </c>
      <c r="B224">
        <v>0</v>
      </c>
      <c r="C224">
        <v>197440.950917832</v>
      </c>
      <c r="D224">
        <v>643745390.82806695</v>
      </c>
      <c r="E224">
        <v>1433</v>
      </c>
      <c r="F224" s="4">
        <v>1433</v>
      </c>
      <c r="H224" s="4" t="s">
        <v>608</v>
      </c>
      <c r="I224" s="4" t="s">
        <v>380</v>
      </c>
      <c r="J224" s="4" t="s">
        <v>381</v>
      </c>
      <c r="K224" s="4" t="s">
        <v>382</v>
      </c>
      <c r="L224" s="4" t="s">
        <v>183</v>
      </c>
      <c r="M224">
        <v>0</v>
      </c>
      <c r="N224">
        <v>1.3917385339736901</v>
      </c>
      <c r="O224">
        <v>0</v>
      </c>
      <c r="P224">
        <v>0</v>
      </c>
      <c r="Q224">
        <v>0</v>
      </c>
      <c r="R224">
        <v>4.25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W224">
        <v>23.091280913443899</v>
      </c>
    </row>
    <row r="225" spans="1:49" x14ac:dyDescent="0.2">
      <c r="A225">
        <v>462</v>
      </c>
      <c r="B225">
        <v>0</v>
      </c>
      <c r="C225">
        <v>112598.432283028</v>
      </c>
      <c r="D225">
        <v>312810020.76748598</v>
      </c>
      <c r="E225">
        <v>1437</v>
      </c>
      <c r="F225" s="4">
        <v>1437</v>
      </c>
      <c r="H225" s="4" t="s">
        <v>609</v>
      </c>
      <c r="I225" s="4" t="s">
        <v>380</v>
      </c>
      <c r="J225" s="4" t="s">
        <v>381</v>
      </c>
      <c r="K225" s="4" t="s">
        <v>382</v>
      </c>
      <c r="L225" s="4" t="s">
        <v>186</v>
      </c>
      <c r="M225">
        <v>0</v>
      </c>
      <c r="N225">
        <v>2.94102454185485</v>
      </c>
      <c r="O225">
        <v>0</v>
      </c>
      <c r="P225">
        <v>0</v>
      </c>
      <c r="Q225">
        <v>0</v>
      </c>
      <c r="R225">
        <v>4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W225">
        <v>11.2205604342904</v>
      </c>
    </row>
    <row r="226" spans="1:49" x14ac:dyDescent="0.2">
      <c r="A226">
        <v>463</v>
      </c>
      <c r="B226">
        <v>0</v>
      </c>
      <c r="C226">
        <v>52755.907611325303</v>
      </c>
      <c r="D226">
        <v>70321707.734732598</v>
      </c>
      <c r="E226">
        <v>1522</v>
      </c>
      <c r="F226" s="4">
        <v>1522</v>
      </c>
      <c r="H226" s="4" t="s">
        <v>610</v>
      </c>
      <c r="I226" s="4" t="s">
        <v>380</v>
      </c>
      <c r="J226" s="4" t="s">
        <v>381</v>
      </c>
      <c r="K226" s="4" t="s">
        <v>382</v>
      </c>
      <c r="L226" s="4" t="s">
        <v>188</v>
      </c>
      <c r="M226">
        <v>0</v>
      </c>
      <c r="N226">
        <v>3.4148824214935298</v>
      </c>
      <c r="O226">
        <v>0</v>
      </c>
      <c r="P226">
        <v>0</v>
      </c>
      <c r="Q226">
        <v>0</v>
      </c>
      <c r="R226">
        <v>4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W226">
        <v>2.5224542664717902</v>
      </c>
    </row>
    <row r="227" spans="1:49" x14ac:dyDescent="0.2">
      <c r="A227">
        <v>464</v>
      </c>
      <c r="B227">
        <v>0</v>
      </c>
      <c r="C227">
        <v>207677.17257137501</v>
      </c>
      <c r="D227">
        <v>867788666.31859601</v>
      </c>
      <c r="E227">
        <v>1447</v>
      </c>
      <c r="F227" s="4">
        <v>1447</v>
      </c>
      <c r="H227" s="4" t="s">
        <v>611</v>
      </c>
      <c r="I227" s="4" t="s">
        <v>380</v>
      </c>
      <c r="J227" s="4" t="s">
        <v>381</v>
      </c>
      <c r="K227" s="4" t="s">
        <v>382</v>
      </c>
      <c r="L227" s="4" t="s">
        <v>182</v>
      </c>
      <c r="M227">
        <v>0</v>
      </c>
      <c r="N227">
        <v>1.6583148241043</v>
      </c>
      <c r="O227">
        <v>0</v>
      </c>
      <c r="P227">
        <v>0</v>
      </c>
      <c r="Q227">
        <v>0</v>
      </c>
      <c r="R227">
        <v>4.25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W227">
        <v>31.127759752484799</v>
      </c>
    </row>
    <row r="228" spans="1:49" x14ac:dyDescent="0.2">
      <c r="A228">
        <v>465</v>
      </c>
      <c r="B228">
        <v>0</v>
      </c>
      <c r="C228">
        <v>162598.43005190001</v>
      </c>
      <c r="D228">
        <v>816987310.51195204</v>
      </c>
      <c r="E228">
        <v>1443</v>
      </c>
      <c r="F228" s="4">
        <v>1443</v>
      </c>
      <c r="H228" s="4" t="s">
        <v>612</v>
      </c>
      <c r="I228" s="4" t="s">
        <v>380</v>
      </c>
      <c r="J228" s="4" t="s">
        <v>381</v>
      </c>
      <c r="K228" s="4" t="s">
        <v>382</v>
      </c>
      <c r="L228" s="4" t="s">
        <v>177</v>
      </c>
      <c r="M228">
        <v>0</v>
      </c>
      <c r="N228">
        <v>1.78669810295105</v>
      </c>
      <c r="O228">
        <v>0</v>
      </c>
      <c r="P228">
        <v>0</v>
      </c>
      <c r="Q228">
        <v>0</v>
      </c>
      <c r="R228">
        <v>4.25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W228">
        <v>29.305504565218801</v>
      </c>
    </row>
    <row r="229" spans="1:49" x14ac:dyDescent="0.2">
      <c r="A229">
        <v>466</v>
      </c>
      <c r="B229">
        <v>0</v>
      </c>
      <c r="C229">
        <v>197047.25157400899</v>
      </c>
      <c r="D229">
        <v>592265910.82866204</v>
      </c>
      <c r="E229">
        <v>1448</v>
      </c>
      <c r="F229" s="4">
        <v>1448</v>
      </c>
      <c r="H229" s="4" t="s">
        <v>613</v>
      </c>
      <c r="I229" s="4" t="s">
        <v>380</v>
      </c>
      <c r="J229" s="4" t="s">
        <v>381</v>
      </c>
      <c r="K229" s="4" t="s">
        <v>382</v>
      </c>
      <c r="L229" s="4" t="s">
        <v>178</v>
      </c>
      <c r="M229">
        <v>0</v>
      </c>
      <c r="N229">
        <v>2.0824654102325399</v>
      </c>
      <c r="O229">
        <v>0</v>
      </c>
      <c r="P229">
        <v>0</v>
      </c>
      <c r="Q229">
        <v>0</v>
      </c>
      <c r="R229">
        <v>4.25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W229">
        <v>21.244701270496599</v>
      </c>
    </row>
    <row r="230" spans="1:49" x14ac:dyDescent="0.2">
      <c r="A230">
        <v>467</v>
      </c>
      <c r="B230">
        <v>0</v>
      </c>
      <c r="C230">
        <v>205905.516009688</v>
      </c>
      <c r="D230">
        <v>1119819186.38781</v>
      </c>
      <c r="E230">
        <v>1452</v>
      </c>
      <c r="F230" s="4">
        <v>1452</v>
      </c>
      <c r="H230" s="4" t="s">
        <v>614</v>
      </c>
      <c r="I230" s="4" t="s">
        <v>380</v>
      </c>
      <c r="J230" s="4" t="s">
        <v>381</v>
      </c>
      <c r="K230" s="4" t="s">
        <v>382</v>
      </c>
      <c r="L230" s="4" t="s">
        <v>167</v>
      </c>
      <c r="M230">
        <v>0</v>
      </c>
      <c r="N230">
        <v>2.4562115669250399</v>
      </c>
      <c r="O230">
        <v>0</v>
      </c>
      <c r="P230">
        <v>0</v>
      </c>
      <c r="Q230">
        <v>0</v>
      </c>
      <c r="R230">
        <v>4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W230">
        <v>40.168146869188902</v>
      </c>
    </row>
    <row r="231" spans="1:49" x14ac:dyDescent="0.2">
      <c r="A231">
        <v>471</v>
      </c>
      <c r="B231">
        <v>0</v>
      </c>
      <c r="C231">
        <v>275000.00380472001</v>
      </c>
      <c r="D231">
        <v>1230295664.2244501</v>
      </c>
      <c r="E231">
        <v>1462</v>
      </c>
      <c r="F231" s="4">
        <v>1462</v>
      </c>
      <c r="H231" s="4" t="s">
        <v>615</v>
      </c>
      <c r="I231" s="4" t="s">
        <v>380</v>
      </c>
      <c r="J231" s="4" t="s">
        <v>381</v>
      </c>
      <c r="K231" s="4" t="s">
        <v>382</v>
      </c>
      <c r="L231" s="4" t="s">
        <v>166</v>
      </c>
      <c r="M231">
        <v>0</v>
      </c>
      <c r="N231">
        <v>3.5049471855163499</v>
      </c>
      <c r="O231">
        <v>0</v>
      </c>
      <c r="P231">
        <v>0</v>
      </c>
      <c r="Q231">
        <v>0</v>
      </c>
      <c r="R231">
        <v>4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W231">
        <v>44.130961081764902</v>
      </c>
    </row>
    <row r="232" spans="1:49" x14ac:dyDescent="0.2">
      <c r="A232">
        <v>473</v>
      </c>
      <c r="B232">
        <v>0</v>
      </c>
      <c r="C232">
        <v>149015.750524364</v>
      </c>
      <c r="D232">
        <v>322972228.82434303</v>
      </c>
      <c r="E232">
        <v>1467</v>
      </c>
      <c r="F232" s="4">
        <v>1467</v>
      </c>
      <c r="H232" s="4" t="s">
        <v>616</v>
      </c>
      <c r="I232" s="4" t="s">
        <v>380</v>
      </c>
      <c r="J232" s="4" t="s">
        <v>381</v>
      </c>
      <c r="K232" s="4" t="s">
        <v>382</v>
      </c>
      <c r="L232" s="4" t="s">
        <v>165</v>
      </c>
      <c r="M232">
        <v>0</v>
      </c>
      <c r="N232">
        <v>3.6533358097076398</v>
      </c>
      <c r="O232">
        <v>0</v>
      </c>
      <c r="P232">
        <v>0</v>
      </c>
      <c r="Q232">
        <v>0</v>
      </c>
      <c r="R232">
        <v>4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W232">
        <v>11.585080948588599</v>
      </c>
    </row>
    <row r="233" spans="1:49" x14ac:dyDescent="0.2">
      <c r="A233">
        <v>474</v>
      </c>
      <c r="B233">
        <v>0</v>
      </c>
      <c r="C233">
        <v>138976.38149547501</v>
      </c>
      <c r="D233">
        <v>388982990.98612201</v>
      </c>
      <c r="E233">
        <v>1469</v>
      </c>
      <c r="F233" s="4">
        <v>1469</v>
      </c>
      <c r="H233" s="4" t="s">
        <v>617</v>
      </c>
      <c r="I233" s="4" t="s">
        <v>380</v>
      </c>
      <c r="J233" s="4" t="s">
        <v>381</v>
      </c>
      <c r="K233" s="4" t="s">
        <v>382</v>
      </c>
      <c r="L233" s="4" t="s">
        <v>163</v>
      </c>
      <c r="M233">
        <v>0</v>
      </c>
      <c r="N233">
        <v>3.0082557201385498</v>
      </c>
      <c r="O233">
        <v>0</v>
      </c>
      <c r="P233">
        <v>0</v>
      </c>
      <c r="Q233">
        <v>0</v>
      </c>
      <c r="R233">
        <v>4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W233">
        <v>13.9529007017172</v>
      </c>
    </row>
    <row r="234" spans="1:49" x14ac:dyDescent="0.2">
      <c r="A234">
        <v>475</v>
      </c>
      <c r="B234">
        <v>0</v>
      </c>
      <c r="C234">
        <v>222637.802098833</v>
      </c>
      <c r="D234">
        <v>946528829.42995</v>
      </c>
      <c r="E234">
        <v>1472</v>
      </c>
      <c r="F234" s="4">
        <v>1472</v>
      </c>
      <c r="H234" s="4" t="s">
        <v>618</v>
      </c>
      <c r="I234" s="4" t="s">
        <v>380</v>
      </c>
      <c r="J234" s="4" t="s">
        <v>381</v>
      </c>
      <c r="K234" s="4" t="s">
        <v>382</v>
      </c>
      <c r="L234" s="4" t="s">
        <v>164</v>
      </c>
      <c r="M234">
        <v>0</v>
      </c>
      <c r="N234">
        <v>4.2459211349487296</v>
      </c>
      <c r="O234">
        <v>0</v>
      </c>
      <c r="P234">
        <v>0</v>
      </c>
      <c r="Q234">
        <v>0</v>
      </c>
      <c r="R234">
        <v>4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W234">
        <v>33.952185762333002</v>
      </c>
    </row>
    <row r="235" spans="1:49" x14ac:dyDescent="0.2">
      <c r="A235">
        <v>476</v>
      </c>
      <c r="B235">
        <v>0</v>
      </c>
      <c r="C235">
        <v>201377.957479484</v>
      </c>
      <c r="D235">
        <v>931115983.10774505</v>
      </c>
      <c r="E235">
        <v>1474</v>
      </c>
      <c r="F235" s="4">
        <v>1474</v>
      </c>
      <c r="H235" s="4" t="s">
        <v>619</v>
      </c>
      <c r="I235" s="4" t="s">
        <v>380</v>
      </c>
      <c r="J235" s="4" t="s">
        <v>381</v>
      </c>
      <c r="K235" s="4" t="s">
        <v>382</v>
      </c>
      <c r="L235" s="4" t="s">
        <v>162</v>
      </c>
      <c r="M235">
        <v>0</v>
      </c>
      <c r="N235">
        <v>4.0067563056945801</v>
      </c>
      <c r="O235">
        <v>0</v>
      </c>
      <c r="P235">
        <v>0</v>
      </c>
      <c r="Q235">
        <v>0</v>
      </c>
      <c r="R235">
        <v>3.75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W235">
        <v>33.399323762584999</v>
      </c>
    </row>
    <row r="236" spans="1:49" x14ac:dyDescent="0.2">
      <c r="A236">
        <v>480</v>
      </c>
      <c r="B236">
        <v>0</v>
      </c>
      <c r="C236">
        <v>241929.14540588099</v>
      </c>
      <c r="D236">
        <v>1103466653.5731299</v>
      </c>
      <c r="E236">
        <v>1483</v>
      </c>
      <c r="F236" s="4">
        <v>1483</v>
      </c>
      <c r="H236" s="4" t="s">
        <v>620</v>
      </c>
      <c r="I236" s="4" t="s">
        <v>380</v>
      </c>
      <c r="J236" s="4" t="s">
        <v>381</v>
      </c>
      <c r="K236" s="4" t="s">
        <v>382</v>
      </c>
      <c r="L236" s="4" t="s">
        <v>168</v>
      </c>
      <c r="M236">
        <v>0</v>
      </c>
      <c r="N236">
        <v>2.9027152061462398</v>
      </c>
      <c r="O236">
        <v>0</v>
      </c>
      <c r="P236">
        <v>0</v>
      </c>
      <c r="Q236">
        <v>0</v>
      </c>
      <c r="R236">
        <v>4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W236">
        <v>39.581578119726601</v>
      </c>
    </row>
    <row r="237" spans="1:49" x14ac:dyDescent="0.2">
      <c r="A237">
        <v>483</v>
      </c>
      <c r="B237">
        <v>0</v>
      </c>
      <c r="C237">
        <v>249606.307873018</v>
      </c>
      <c r="D237">
        <v>783352240.99457598</v>
      </c>
      <c r="E237">
        <v>1767</v>
      </c>
      <c r="F237" s="4">
        <v>1767</v>
      </c>
      <c r="H237" s="4" t="s">
        <v>621</v>
      </c>
      <c r="I237" s="4" t="s">
        <v>380</v>
      </c>
      <c r="J237" s="4" t="s">
        <v>381</v>
      </c>
      <c r="K237" s="4" t="s">
        <v>382</v>
      </c>
      <c r="L237" s="4" t="s">
        <v>169</v>
      </c>
      <c r="M237">
        <v>0</v>
      </c>
      <c r="N237">
        <v>3.7889757156371999</v>
      </c>
      <c r="O237">
        <v>0</v>
      </c>
      <c r="P237">
        <v>0</v>
      </c>
      <c r="Q237">
        <v>0</v>
      </c>
      <c r="R237">
        <v>4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W237">
        <v>28.099007633613802</v>
      </c>
    </row>
    <row r="238" spans="1:49" x14ac:dyDescent="0.2">
      <c r="A238">
        <v>485</v>
      </c>
      <c r="B238">
        <v>0</v>
      </c>
      <c r="C238">
        <v>184448.824671179</v>
      </c>
      <c r="D238">
        <v>561178658.24169099</v>
      </c>
      <c r="E238">
        <v>1498</v>
      </c>
      <c r="F238" s="4">
        <v>1498</v>
      </c>
      <c r="H238" s="4" t="s">
        <v>622</v>
      </c>
      <c r="I238" s="4" t="s">
        <v>380</v>
      </c>
      <c r="J238" s="4" t="s">
        <v>381</v>
      </c>
      <c r="K238" s="4" t="s">
        <v>382</v>
      </c>
      <c r="L238" s="4" t="s">
        <v>170</v>
      </c>
      <c r="M238">
        <v>0</v>
      </c>
      <c r="N238">
        <v>1.9392832517623899</v>
      </c>
      <c r="O238">
        <v>0</v>
      </c>
      <c r="P238">
        <v>0</v>
      </c>
      <c r="Q238">
        <v>0</v>
      </c>
      <c r="R238">
        <v>4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W238">
        <v>20.129595061519201</v>
      </c>
    </row>
    <row r="239" spans="1:49" x14ac:dyDescent="0.2">
      <c r="A239">
        <v>486</v>
      </c>
      <c r="B239">
        <v>0</v>
      </c>
      <c r="C239">
        <v>323031.50354193099</v>
      </c>
      <c r="D239">
        <v>1578687945.1868401</v>
      </c>
      <c r="E239">
        <v>1502</v>
      </c>
      <c r="F239" s="4">
        <v>1502</v>
      </c>
      <c r="H239" s="4" t="s">
        <v>623</v>
      </c>
      <c r="I239" s="4" t="s">
        <v>380</v>
      </c>
      <c r="J239" s="4" t="s">
        <v>381</v>
      </c>
      <c r="K239" s="4" t="s">
        <v>382</v>
      </c>
      <c r="L239" s="4" t="s">
        <v>180</v>
      </c>
      <c r="M239">
        <v>0</v>
      </c>
      <c r="N239">
        <v>3.4513621330261199</v>
      </c>
      <c r="O239">
        <v>0</v>
      </c>
      <c r="P239">
        <v>0</v>
      </c>
      <c r="Q239">
        <v>0</v>
      </c>
      <c r="R239">
        <v>4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W239">
        <v>56.627864581811203</v>
      </c>
    </row>
    <row r="240" spans="1:49" x14ac:dyDescent="0.2">
      <c r="A240">
        <v>487</v>
      </c>
      <c r="B240">
        <v>0</v>
      </c>
      <c r="C240">
        <v>95669.292256832094</v>
      </c>
      <c r="D240">
        <v>203418544.57129201</v>
      </c>
      <c r="E240">
        <v>1504</v>
      </c>
      <c r="F240" s="4">
        <v>1504</v>
      </c>
      <c r="H240" s="4" t="s">
        <v>624</v>
      </c>
      <c r="I240" s="4" t="s">
        <v>380</v>
      </c>
      <c r="J240" s="4" t="s">
        <v>381</v>
      </c>
      <c r="K240" s="4" t="s">
        <v>382</v>
      </c>
      <c r="L240" s="4" t="s">
        <v>187</v>
      </c>
      <c r="M240">
        <v>0</v>
      </c>
      <c r="N240">
        <v>2.5442404747009202</v>
      </c>
      <c r="O240">
        <v>0</v>
      </c>
      <c r="P240">
        <v>0</v>
      </c>
      <c r="Q240">
        <v>0</v>
      </c>
      <c r="R240">
        <v>4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W240">
        <v>7.2966654559770703</v>
      </c>
    </row>
    <row r="241" spans="1:49" x14ac:dyDescent="0.2">
      <c r="A241">
        <v>488</v>
      </c>
      <c r="B241">
        <v>0</v>
      </c>
      <c r="C241">
        <v>188779.533857464</v>
      </c>
      <c r="D241">
        <v>617182211.42316496</v>
      </c>
      <c r="E241">
        <v>1506</v>
      </c>
      <c r="F241" s="4">
        <v>1506</v>
      </c>
      <c r="H241" s="4" t="s">
        <v>625</v>
      </c>
      <c r="I241" s="4" t="s">
        <v>380</v>
      </c>
      <c r="J241" s="4" t="s">
        <v>381</v>
      </c>
      <c r="K241" s="4" t="s">
        <v>382</v>
      </c>
      <c r="L241" s="4" t="s">
        <v>184</v>
      </c>
      <c r="M241">
        <v>0</v>
      </c>
      <c r="N241">
        <v>3.5330843925475999</v>
      </c>
      <c r="O241">
        <v>0</v>
      </c>
      <c r="P241">
        <v>0</v>
      </c>
      <c r="Q241">
        <v>0</v>
      </c>
      <c r="R241">
        <v>4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W241">
        <v>22.1384541494281</v>
      </c>
    </row>
    <row r="242" spans="1:49" x14ac:dyDescent="0.2">
      <c r="A242">
        <v>489</v>
      </c>
      <c r="B242">
        <v>0</v>
      </c>
      <c r="C242">
        <v>160433.078739494</v>
      </c>
      <c r="D242">
        <v>469030968.27665699</v>
      </c>
      <c r="E242">
        <v>1508</v>
      </c>
      <c r="F242" s="4">
        <v>1508</v>
      </c>
      <c r="H242" s="4" t="s">
        <v>626</v>
      </c>
      <c r="I242" s="4" t="s">
        <v>380</v>
      </c>
      <c r="J242" s="4" t="s">
        <v>381</v>
      </c>
      <c r="K242" s="4" t="s">
        <v>382</v>
      </c>
      <c r="L242" s="4" t="s">
        <v>179</v>
      </c>
      <c r="M242">
        <v>0</v>
      </c>
      <c r="N242">
        <v>4.1525230407714799</v>
      </c>
      <c r="O242">
        <v>0</v>
      </c>
      <c r="P242">
        <v>0</v>
      </c>
      <c r="Q242">
        <v>0</v>
      </c>
      <c r="R242">
        <v>4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W242">
        <v>16.8242382778839</v>
      </c>
    </row>
    <row r="243" spans="1:49" x14ac:dyDescent="0.2">
      <c r="A243">
        <v>490</v>
      </c>
      <c r="B243">
        <v>0</v>
      </c>
      <c r="C243">
        <v>226574.80866056599</v>
      </c>
      <c r="D243">
        <v>1044304967.95163</v>
      </c>
      <c r="E243">
        <v>1512</v>
      </c>
      <c r="F243" s="4">
        <v>1512</v>
      </c>
      <c r="H243" s="4" t="s">
        <v>627</v>
      </c>
      <c r="I243" s="4" t="s">
        <v>380</v>
      </c>
      <c r="J243" s="4" t="s">
        <v>381</v>
      </c>
      <c r="K243" s="4" t="s">
        <v>382</v>
      </c>
      <c r="L243" s="4" t="s">
        <v>181</v>
      </c>
      <c r="M243">
        <v>0</v>
      </c>
      <c r="N243">
        <v>2.4024839401245099</v>
      </c>
      <c r="O243">
        <v>0</v>
      </c>
      <c r="P243">
        <v>0</v>
      </c>
      <c r="Q243">
        <v>0</v>
      </c>
      <c r="R243">
        <v>4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W243">
        <v>37.459436165061</v>
      </c>
    </row>
    <row r="244" spans="1:49" x14ac:dyDescent="0.2">
      <c r="A244">
        <v>491</v>
      </c>
      <c r="B244">
        <v>0</v>
      </c>
      <c r="C244">
        <v>187795.27860821699</v>
      </c>
      <c r="D244">
        <v>728065566.44919503</v>
      </c>
      <c r="E244">
        <v>1514</v>
      </c>
      <c r="F244" s="4">
        <v>1514</v>
      </c>
      <c r="H244" s="4" t="s">
        <v>628</v>
      </c>
      <c r="I244" s="4" t="s">
        <v>380</v>
      </c>
      <c r="J244" s="4" t="s">
        <v>381</v>
      </c>
      <c r="K244" s="4" t="s">
        <v>382</v>
      </c>
      <c r="L244" s="4" t="s">
        <v>172</v>
      </c>
      <c r="M244">
        <v>0</v>
      </c>
      <c r="N244">
        <v>3.27511429786682</v>
      </c>
      <c r="O244">
        <v>0</v>
      </c>
      <c r="P244">
        <v>0</v>
      </c>
      <c r="Q244">
        <v>0</v>
      </c>
      <c r="R244">
        <v>4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W244">
        <v>26.115863131320101</v>
      </c>
    </row>
    <row r="245" spans="1:49" x14ac:dyDescent="0.2">
      <c r="A245">
        <v>492</v>
      </c>
      <c r="B245">
        <v>0</v>
      </c>
      <c r="C245">
        <v>202559.05944809999</v>
      </c>
      <c r="D245">
        <v>615254394.80271304</v>
      </c>
      <c r="E245">
        <v>1516</v>
      </c>
      <c r="F245" s="4">
        <v>1516</v>
      </c>
      <c r="H245" s="4" t="s">
        <v>629</v>
      </c>
      <c r="I245" s="4" t="s">
        <v>380</v>
      </c>
      <c r="J245" s="4" t="s">
        <v>381</v>
      </c>
      <c r="K245" s="4" t="s">
        <v>382</v>
      </c>
      <c r="L245" s="4" t="s">
        <v>173</v>
      </c>
      <c r="M245">
        <v>0</v>
      </c>
      <c r="N245">
        <v>2.6572294235229399</v>
      </c>
      <c r="O245">
        <v>0</v>
      </c>
      <c r="P245">
        <v>0</v>
      </c>
      <c r="Q245">
        <v>0</v>
      </c>
      <c r="R245">
        <v>4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W245">
        <v>22.069302966729602</v>
      </c>
    </row>
    <row r="246" spans="1:49" x14ac:dyDescent="0.2">
      <c r="A246">
        <v>493</v>
      </c>
      <c r="B246">
        <v>0</v>
      </c>
      <c r="C246">
        <v>215944.88963169599</v>
      </c>
      <c r="D246">
        <v>1132567963.0736301</v>
      </c>
      <c r="E246">
        <v>1518</v>
      </c>
      <c r="F246" s="4">
        <v>1518</v>
      </c>
      <c r="H246" s="4" t="s">
        <v>630</v>
      </c>
      <c r="I246" s="4" t="s">
        <v>380</v>
      </c>
      <c r="J246" s="4" t="s">
        <v>381</v>
      </c>
      <c r="K246" s="4" t="s">
        <v>382</v>
      </c>
      <c r="L246" s="4" t="s">
        <v>171</v>
      </c>
      <c r="M246">
        <v>0</v>
      </c>
      <c r="N246">
        <v>2.5218377113342201</v>
      </c>
      <c r="O246">
        <v>0</v>
      </c>
      <c r="P246">
        <v>0</v>
      </c>
      <c r="Q246">
        <v>0</v>
      </c>
      <c r="R246">
        <v>4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W246">
        <v>40.625448137593203</v>
      </c>
    </row>
    <row r="247" spans="1:49" x14ac:dyDescent="0.2">
      <c r="A247">
        <v>496</v>
      </c>
      <c r="B247">
        <v>0</v>
      </c>
      <c r="C247">
        <v>58858.2700784876</v>
      </c>
      <c r="D247">
        <v>88340494.644030407</v>
      </c>
      <c r="E247">
        <v>1529</v>
      </c>
      <c r="F247" s="4">
        <v>1529</v>
      </c>
      <c r="H247" s="4" t="s">
        <v>631</v>
      </c>
      <c r="I247" s="4" t="s">
        <v>380</v>
      </c>
      <c r="J247" s="4" t="s">
        <v>381</v>
      </c>
      <c r="K247" s="4" t="s">
        <v>382</v>
      </c>
      <c r="L247" s="4" t="s">
        <v>176</v>
      </c>
      <c r="M247">
        <v>0</v>
      </c>
      <c r="N247">
        <v>3.4456610679626398</v>
      </c>
      <c r="O247">
        <v>0</v>
      </c>
      <c r="P247">
        <v>0</v>
      </c>
      <c r="Q247">
        <v>0</v>
      </c>
      <c r="R247">
        <v>4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W247">
        <v>3.1687918964886399</v>
      </c>
    </row>
    <row r="248" spans="1:49" x14ac:dyDescent="0.2">
      <c r="A248">
        <v>497</v>
      </c>
      <c r="B248">
        <v>0</v>
      </c>
      <c r="C248">
        <v>176181.10761078401</v>
      </c>
      <c r="D248">
        <v>611747512.28519106</v>
      </c>
      <c r="E248">
        <v>1533</v>
      </c>
      <c r="F248" s="4">
        <v>1533</v>
      </c>
      <c r="H248" s="4" t="s">
        <v>632</v>
      </c>
      <c r="I248" s="4" t="s">
        <v>380</v>
      </c>
      <c r="J248" s="4" t="s">
        <v>381</v>
      </c>
      <c r="K248" s="4" t="s">
        <v>382</v>
      </c>
      <c r="L248" s="4" t="s">
        <v>175</v>
      </c>
      <c r="M248">
        <v>0</v>
      </c>
      <c r="N248">
        <v>2.61338758468627</v>
      </c>
      <c r="O248">
        <v>0</v>
      </c>
      <c r="P248">
        <v>0</v>
      </c>
      <c r="Q248">
        <v>0</v>
      </c>
      <c r="R248">
        <v>4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W248">
        <v>21.943510362236701</v>
      </c>
    </row>
    <row r="249" spans="1:49" x14ac:dyDescent="0.2">
      <c r="A249">
        <v>499</v>
      </c>
      <c r="B249">
        <v>0</v>
      </c>
      <c r="C249">
        <v>91141.736351355896</v>
      </c>
      <c r="D249">
        <v>169831913.26432201</v>
      </c>
      <c r="E249">
        <v>1539</v>
      </c>
      <c r="F249" s="4">
        <v>1539</v>
      </c>
      <c r="H249" s="4" t="s">
        <v>633</v>
      </c>
      <c r="I249" s="4" t="s">
        <v>380</v>
      </c>
      <c r="J249" s="4" t="s">
        <v>381</v>
      </c>
      <c r="K249" s="4" t="s">
        <v>382</v>
      </c>
      <c r="L249" s="4" t="s">
        <v>229</v>
      </c>
      <c r="M249">
        <v>0</v>
      </c>
      <c r="N249">
        <v>2.1363279819488499</v>
      </c>
      <c r="O249">
        <v>0</v>
      </c>
      <c r="P249">
        <v>0</v>
      </c>
      <c r="Q249">
        <v>0</v>
      </c>
      <c r="R249">
        <v>4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W249">
        <v>6.09190601304282</v>
      </c>
    </row>
    <row r="250" spans="1:49" x14ac:dyDescent="0.2">
      <c r="A250">
        <v>500</v>
      </c>
      <c r="B250">
        <v>0</v>
      </c>
      <c r="C250">
        <v>49409.449737347597</v>
      </c>
      <c r="D250">
        <v>39108517.802749798</v>
      </c>
      <c r="E250">
        <v>1541</v>
      </c>
      <c r="F250" s="4">
        <v>1541</v>
      </c>
      <c r="H250" s="4" t="s">
        <v>634</v>
      </c>
      <c r="I250" s="4" t="s">
        <v>380</v>
      </c>
      <c r="J250" s="4" t="s">
        <v>381</v>
      </c>
      <c r="K250" s="4" t="s">
        <v>382</v>
      </c>
      <c r="L250" s="4" t="s">
        <v>227</v>
      </c>
      <c r="M250">
        <v>0</v>
      </c>
      <c r="N250">
        <v>1.9560909271240201</v>
      </c>
      <c r="O250">
        <v>0</v>
      </c>
      <c r="P250">
        <v>0</v>
      </c>
      <c r="Q250">
        <v>0</v>
      </c>
      <c r="R250">
        <v>4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W250">
        <v>1.4028306587641399</v>
      </c>
    </row>
    <row r="251" spans="1:49" x14ac:dyDescent="0.2">
      <c r="A251">
        <v>501</v>
      </c>
      <c r="B251">
        <v>0</v>
      </c>
      <c r="C251">
        <v>129133.862466715</v>
      </c>
      <c r="D251">
        <v>353391042.47107601</v>
      </c>
      <c r="E251">
        <v>1543</v>
      </c>
      <c r="F251" s="4">
        <v>1543</v>
      </c>
      <c r="H251" s="4" t="s">
        <v>635</v>
      </c>
      <c r="I251" s="4" t="s">
        <v>380</v>
      </c>
      <c r="J251" s="4" t="s">
        <v>381</v>
      </c>
      <c r="K251" s="4" t="s">
        <v>382</v>
      </c>
      <c r="L251" s="4" t="s">
        <v>225</v>
      </c>
      <c r="M251">
        <v>0</v>
      </c>
      <c r="N251">
        <v>1.99102199077606</v>
      </c>
      <c r="O251">
        <v>0</v>
      </c>
      <c r="P251">
        <v>0</v>
      </c>
      <c r="Q251">
        <v>0</v>
      </c>
      <c r="R251">
        <v>4.25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W251">
        <v>12.6762101139048</v>
      </c>
    </row>
    <row r="252" spans="1:49" x14ac:dyDescent="0.2">
      <c r="A252">
        <v>504</v>
      </c>
      <c r="B252">
        <v>0</v>
      </c>
      <c r="C252">
        <v>214173.23503843599</v>
      </c>
      <c r="D252">
        <v>804422597.314291</v>
      </c>
      <c r="E252">
        <v>1551</v>
      </c>
      <c r="F252" s="4">
        <v>1551</v>
      </c>
      <c r="H252" s="4" t="s">
        <v>636</v>
      </c>
      <c r="I252" s="4" t="s">
        <v>380</v>
      </c>
      <c r="J252" s="4" t="s">
        <v>381</v>
      </c>
      <c r="K252" s="4" t="s">
        <v>382</v>
      </c>
      <c r="L252" s="4" t="s">
        <v>233</v>
      </c>
      <c r="M252">
        <v>0</v>
      </c>
      <c r="N252">
        <v>2.1873128414153999</v>
      </c>
      <c r="O252">
        <v>0</v>
      </c>
      <c r="P252">
        <v>0</v>
      </c>
      <c r="Q252">
        <v>0</v>
      </c>
      <c r="R252">
        <v>4.25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W252">
        <v>28.854805692375901</v>
      </c>
    </row>
    <row r="253" spans="1:49" x14ac:dyDescent="0.2">
      <c r="A253">
        <v>505</v>
      </c>
      <c r="B253">
        <v>0</v>
      </c>
      <c r="C253">
        <v>227755.913909792</v>
      </c>
      <c r="D253">
        <v>1212509377.6574299</v>
      </c>
      <c r="E253">
        <v>1553</v>
      </c>
      <c r="F253" s="4">
        <v>1553</v>
      </c>
      <c r="H253" s="4" t="s">
        <v>637</v>
      </c>
      <c r="I253" s="4" t="s">
        <v>380</v>
      </c>
      <c r="J253" s="4" t="s">
        <v>381</v>
      </c>
      <c r="K253" s="4" t="s">
        <v>382</v>
      </c>
      <c r="L253" s="4" t="s">
        <v>40</v>
      </c>
      <c r="M253">
        <v>0</v>
      </c>
      <c r="N253">
        <v>3.6832027435302699</v>
      </c>
      <c r="O253">
        <v>0</v>
      </c>
      <c r="P253">
        <v>0</v>
      </c>
      <c r="Q253">
        <v>0</v>
      </c>
      <c r="R253">
        <v>4.25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W253">
        <v>43.4929632873299</v>
      </c>
    </row>
    <row r="254" spans="1:49" x14ac:dyDescent="0.2">
      <c r="A254">
        <v>506</v>
      </c>
      <c r="B254">
        <v>0</v>
      </c>
      <c r="C254">
        <v>392519.69002466602</v>
      </c>
      <c r="D254">
        <v>1661816553.6837299</v>
      </c>
      <c r="E254">
        <v>1557</v>
      </c>
      <c r="F254" s="4">
        <v>1557</v>
      </c>
      <c r="H254" s="4" t="s">
        <v>638</v>
      </c>
      <c r="I254" s="4" t="s">
        <v>380</v>
      </c>
      <c r="J254" s="4" t="s">
        <v>381</v>
      </c>
      <c r="K254" s="4" t="s">
        <v>382</v>
      </c>
      <c r="L254" s="4" t="s">
        <v>260</v>
      </c>
      <c r="M254">
        <v>0</v>
      </c>
      <c r="N254">
        <v>1.2498650550842201</v>
      </c>
      <c r="O254">
        <v>0</v>
      </c>
      <c r="P254">
        <v>0</v>
      </c>
      <c r="Q254">
        <v>0</v>
      </c>
      <c r="R254">
        <v>4.25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W254">
        <v>59.609705039381303</v>
      </c>
    </row>
    <row r="255" spans="1:49" x14ac:dyDescent="0.2">
      <c r="A255">
        <v>507</v>
      </c>
      <c r="B255">
        <v>0</v>
      </c>
      <c r="C255">
        <v>360236.23162579502</v>
      </c>
      <c r="D255">
        <v>1083762236.7037799</v>
      </c>
      <c r="E255">
        <v>1559</v>
      </c>
      <c r="F255" s="4">
        <v>1559</v>
      </c>
      <c r="H255" s="4" t="s">
        <v>639</v>
      </c>
      <c r="I255" s="4" t="s">
        <v>380</v>
      </c>
      <c r="J255" s="4" t="s">
        <v>381</v>
      </c>
      <c r="K255" s="4" t="s">
        <v>382</v>
      </c>
      <c r="L255" s="4" t="s">
        <v>235</v>
      </c>
      <c r="M255">
        <v>0</v>
      </c>
      <c r="N255">
        <v>1.3568433523178101</v>
      </c>
      <c r="O255">
        <v>0</v>
      </c>
      <c r="P255">
        <v>0</v>
      </c>
      <c r="Q255">
        <v>0</v>
      </c>
      <c r="R255">
        <v>4.25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W255">
        <v>38.874776592836398</v>
      </c>
    </row>
    <row r="256" spans="1:49" x14ac:dyDescent="0.2">
      <c r="A256">
        <v>508</v>
      </c>
      <c r="B256">
        <v>0</v>
      </c>
      <c r="C256">
        <v>191338.59173148801</v>
      </c>
      <c r="D256">
        <v>778111292.88997698</v>
      </c>
      <c r="E256">
        <v>1561</v>
      </c>
      <c r="F256" s="4">
        <v>1561</v>
      </c>
      <c r="H256" s="4" t="s">
        <v>640</v>
      </c>
      <c r="I256" s="4" t="s">
        <v>380</v>
      </c>
      <c r="J256" s="4" t="s">
        <v>381</v>
      </c>
      <c r="K256" s="4" t="s">
        <v>382</v>
      </c>
      <c r="L256" s="4" t="s">
        <v>236</v>
      </c>
      <c r="M256">
        <v>0</v>
      </c>
      <c r="N256">
        <v>1.4838547706603999</v>
      </c>
      <c r="O256">
        <v>0</v>
      </c>
      <c r="P256">
        <v>0</v>
      </c>
      <c r="Q256">
        <v>0</v>
      </c>
      <c r="R256">
        <v>4.25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W256">
        <v>27.911013736243302</v>
      </c>
    </row>
    <row r="257" spans="1:49" x14ac:dyDescent="0.2">
      <c r="A257">
        <v>509</v>
      </c>
      <c r="B257">
        <v>0</v>
      </c>
      <c r="C257">
        <v>406299.22873847099</v>
      </c>
      <c r="D257">
        <v>2068711770.93923</v>
      </c>
      <c r="E257">
        <v>1563</v>
      </c>
      <c r="F257" s="4">
        <v>1563</v>
      </c>
      <c r="H257" s="4" t="s">
        <v>641</v>
      </c>
      <c r="I257" s="4" t="s">
        <v>380</v>
      </c>
      <c r="J257" s="4" t="s">
        <v>381</v>
      </c>
      <c r="K257" s="4" t="s">
        <v>382</v>
      </c>
      <c r="L257" s="4" t="s">
        <v>234</v>
      </c>
      <c r="M257">
        <v>0</v>
      </c>
      <c r="N257">
        <v>3.2960336208343501</v>
      </c>
      <c r="O257">
        <v>0</v>
      </c>
      <c r="P257">
        <v>0</v>
      </c>
      <c r="Q257">
        <v>0</v>
      </c>
      <c r="R257">
        <v>4.25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W257">
        <v>74.205121018822496</v>
      </c>
    </row>
    <row r="258" spans="1:49" x14ac:dyDescent="0.2">
      <c r="A258">
        <v>510</v>
      </c>
      <c r="B258">
        <v>0</v>
      </c>
      <c r="C258">
        <v>170275.593175135</v>
      </c>
      <c r="D258">
        <v>619700966.848176</v>
      </c>
      <c r="E258">
        <v>1568</v>
      </c>
      <c r="F258" s="4">
        <v>1568</v>
      </c>
      <c r="H258" s="4" t="s">
        <v>642</v>
      </c>
      <c r="I258" s="4" t="s">
        <v>380</v>
      </c>
      <c r="J258" s="4" t="s">
        <v>381</v>
      </c>
      <c r="K258" s="4" t="s">
        <v>382</v>
      </c>
      <c r="L258" s="4" t="s">
        <v>245</v>
      </c>
      <c r="M258">
        <v>0</v>
      </c>
      <c r="N258">
        <v>2.38879323005676</v>
      </c>
      <c r="O258">
        <v>0</v>
      </c>
      <c r="P258">
        <v>0</v>
      </c>
      <c r="Q258">
        <v>0</v>
      </c>
      <c r="R258">
        <v>4.25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W258">
        <v>22.2288024298194</v>
      </c>
    </row>
    <row r="259" spans="1:49" x14ac:dyDescent="0.2">
      <c r="A259">
        <v>513</v>
      </c>
      <c r="B259">
        <v>0</v>
      </c>
      <c r="C259">
        <v>202362.21207266999</v>
      </c>
      <c r="D259">
        <v>687862357.32953799</v>
      </c>
      <c r="E259">
        <v>1582</v>
      </c>
      <c r="F259" s="4">
        <v>1582</v>
      </c>
      <c r="H259" s="4" t="s">
        <v>643</v>
      </c>
      <c r="I259" s="4" t="s">
        <v>380</v>
      </c>
      <c r="J259" s="4" t="s">
        <v>381</v>
      </c>
      <c r="K259" s="4" t="s">
        <v>382</v>
      </c>
      <c r="L259" s="4" t="s">
        <v>247</v>
      </c>
      <c r="M259">
        <v>0</v>
      </c>
      <c r="N259">
        <v>2.5275299549102699</v>
      </c>
      <c r="O259">
        <v>0</v>
      </c>
      <c r="P259">
        <v>0</v>
      </c>
      <c r="Q259">
        <v>0</v>
      </c>
      <c r="R259">
        <v>4.25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W259">
        <v>24.673765667585599</v>
      </c>
    </row>
    <row r="260" spans="1:49" x14ac:dyDescent="0.2">
      <c r="A260">
        <v>515</v>
      </c>
      <c r="B260">
        <v>0</v>
      </c>
      <c r="C260">
        <v>406299.22480145801</v>
      </c>
      <c r="D260">
        <v>2160171645.4204898</v>
      </c>
      <c r="E260">
        <v>1583</v>
      </c>
      <c r="F260" s="4">
        <v>1583</v>
      </c>
      <c r="H260" s="4" t="s">
        <v>644</v>
      </c>
      <c r="I260" s="4" t="s">
        <v>380</v>
      </c>
      <c r="J260" s="4" t="s">
        <v>381</v>
      </c>
      <c r="K260" s="4" t="s">
        <v>382</v>
      </c>
      <c r="L260" s="4" t="s">
        <v>246</v>
      </c>
      <c r="M260">
        <v>0</v>
      </c>
      <c r="N260">
        <v>3.1824133396148602</v>
      </c>
      <c r="O260">
        <v>0</v>
      </c>
      <c r="P260">
        <v>0</v>
      </c>
      <c r="Q260">
        <v>0</v>
      </c>
      <c r="R260">
        <v>4.25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W260">
        <v>77.485805718154197</v>
      </c>
    </row>
    <row r="261" spans="1:49" x14ac:dyDescent="0.2">
      <c r="A261">
        <v>516</v>
      </c>
      <c r="B261">
        <v>0</v>
      </c>
      <c r="C261">
        <v>364173.23949975497</v>
      </c>
      <c r="D261">
        <v>2916195394.2002301</v>
      </c>
      <c r="E261">
        <v>1589</v>
      </c>
      <c r="F261" s="4">
        <v>1589</v>
      </c>
      <c r="H261" s="4" t="s">
        <v>645</v>
      </c>
      <c r="I261" s="4" t="s">
        <v>380</v>
      </c>
      <c r="J261" s="4" t="s">
        <v>381</v>
      </c>
      <c r="K261" s="4" t="s">
        <v>382</v>
      </c>
      <c r="L261" s="4" t="s">
        <v>237</v>
      </c>
      <c r="M261">
        <v>0</v>
      </c>
      <c r="N261">
        <v>3.0039505958557098</v>
      </c>
      <c r="O261">
        <v>0</v>
      </c>
      <c r="P261">
        <v>0</v>
      </c>
      <c r="Q261">
        <v>0</v>
      </c>
      <c r="R261">
        <v>4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W261">
        <v>104.604534658258</v>
      </c>
    </row>
    <row r="262" spans="1:49" x14ac:dyDescent="0.2">
      <c r="A262">
        <v>518</v>
      </c>
      <c r="B262">
        <v>0</v>
      </c>
      <c r="C262">
        <v>121653.548031054</v>
      </c>
      <c r="D262">
        <v>268470243.05121601</v>
      </c>
      <c r="E262">
        <v>1595</v>
      </c>
      <c r="F262" s="4">
        <v>1595</v>
      </c>
      <c r="H262" s="4" t="s">
        <v>646</v>
      </c>
      <c r="I262" s="4" t="s">
        <v>380</v>
      </c>
      <c r="J262" s="4" t="s">
        <v>381</v>
      </c>
      <c r="K262" s="4" t="s">
        <v>382</v>
      </c>
      <c r="L262" s="4" t="s">
        <v>255</v>
      </c>
      <c r="M262">
        <v>0</v>
      </c>
      <c r="N262">
        <v>1.98891377449035</v>
      </c>
      <c r="O262">
        <v>0</v>
      </c>
      <c r="P262">
        <v>0</v>
      </c>
      <c r="Q262">
        <v>0</v>
      </c>
      <c r="R262">
        <v>4.25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W262">
        <v>9.6300833955825897</v>
      </c>
    </row>
    <row r="263" spans="1:49" x14ac:dyDescent="0.2">
      <c r="A263">
        <v>520</v>
      </c>
      <c r="B263">
        <v>0</v>
      </c>
      <c r="C263">
        <v>252559.06574699999</v>
      </c>
      <c r="D263">
        <v>957446663.49433303</v>
      </c>
      <c r="E263">
        <v>1599</v>
      </c>
      <c r="F263" s="4">
        <v>1599</v>
      </c>
      <c r="H263" s="4" t="s">
        <v>647</v>
      </c>
      <c r="I263" s="4" t="s">
        <v>380</v>
      </c>
      <c r="J263" s="4" t="s">
        <v>381</v>
      </c>
      <c r="K263" s="4" t="s">
        <v>382</v>
      </c>
      <c r="L263" s="4" t="s">
        <v>254</v>
      </c>
      <c r="M263">
        <v>0</v>
      </c>
      <c r="N263">
        <v>3.33416748046875</v>
      </c>
      <c r="O263">
        <v>0</v>
      </c>
      <c r="P263">
        <v>0</v>
      </c>
      <c r="Q263">
        <v>0</v>
      </c>
      <c r="R263">
        <v>4.25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W263">
        <v>34.343810738509902</v>
      </c>
    </row>
    <row r="264" spans="1:49" x14ac:dyDescent="0.2">
      <c r="A264">
        <v>522</v>
      </c>
      <c r="B264">
        <v>0</v>
      </c>
      <c r="C264">
        <v>217125.98831935899</v>
      </c>
      <c r="D264">
        <v>641216947.69639099</v>
      </c>
      <c r="E264">
        <v>1606</v>
      </c>
      <c r="F264" s="4">
        <v>1606</v>
      </c>
      <c r="H264" s="4" t="s">
        <v>648</v>
      </c>
      <c r="I264" s="4" t="s">
        <v>380</v>
      </c>
      <c r="J264" s="4" t="s">
        <v>381</v>
      </c>
      <c r="K264" s="4" t="s">
        <v>382</v>
      </c>
      <c r="L264" s="4" t="s">
        <v>257</v>
      </c>
      <c r="M264">
        <v>0</v>
      </c>
      <c r="N264">
        <v>2.02888035774231</v>
      </c>
      <c r="O264">
        <v>0</v>
      </c>
      <c r="P264">
        <v>0</v>
      </c>
      <c r="Q264">
        <v>0</v>
      </c>
      <c r="R264">
        <v>4.25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W264">
        <v>23.000585133001699</v>
      </c>
    </row>
    <row r="265" spans="1:49" x14ac:dyDescent="0.2">
      <c r="A265">
        <v>524</v>
      </c>
      <c r="B265">
        <v>0</v>
      </c>
      <c r="C265">
        <v>238188.98425096201</v>
      </c>
      <c r="D265">
        <v>823681387.49148595</v>
      </c>
      <c r="E265">
        <v>1610</v>
      </c>
      <c r="F265" s="4">
        <v>1610</v>
      </c>
      <c r="H265" s="4" t="s">
        <v>649</v>
      </c>
      <c r="I265" s="4" t="s">
        <v>380</v>
      </c>
      <c r="J265" s="4" t="s">
        <v>381</v>
      </c>
      <c r="K265" s="4" t="s">
        <v>382</v>
      </c>
      <c r="L265" s="4" t="s">
        <v>256</v>
      </c>
      <c r="M265">
        <v>0</v>
      </c>
      <c r="N265">
        <v>2.5787165164947501</v>
      </c>
      <c r="O265">
        <v>0</v>
      </c>
      <c r="P265">
        <v>0</v>
      </c>
      <c r="Q265">
        <v>0</v>
      </c>
      <c r="R265">
        <v>4.25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W265">
        <v>29.545622497235101</v>
      </c>
    </row>
    <row r="266" spans="1:49" x14ac:dyDescent="0.2">
      <c r="A266">
        <v>526</v>
      </c>
      <c r="B266">
        <v>0</v>
      </c>
      <c r="C266">
        <v>146259.845274992</v>
      </c>
      <c r="D266">
        <v>533520789.10224801</v>
      </c>
      <c r="E266">
        <v>1617</v>
      </c>
      <c r="F266" s="4">
        <v>1617</v>
      </c>
      <c r="H266" s="4" t="s">
        <v>650</v>
      </c>
      <c r="I266" s="4" t="s">
        <v>380</v>
      </c>
      <c r="J266" s="4" t="s">
        <v>381</v>
      </c>
      <c r="K266" s="4" t="s">
        <v>382</v>
      </c>
      <c r="L266" s="4" t="s">
        <v>259</v>
      </c>
      <c r="M266">
        <v>0</v>
      </c>
      <c r="N266">
        <v>1.99486649036407</v>
      </c>
      <c r="O266">
        <v>0</v>
      </c>
      <c r="P266">
        <v>0</v>
      </c>
      <c r="Q266">
        <v>0</v>
      </c>
      <c r="R266">
        <v>4.25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W266">
        <v>19.1375015492928</v>
      </c>
    </row>
    <row r="267" spans="1:49" x14ac:dyDescent="0.2">
      <c r="A267">
        <v>527</v>
      </c>
      <c r="B267">
        <v>0</v>
      </c>
      <c r="C267">
        <v>179724.41614092799</v>
      </c>
      <c r="D267">
        <v>537163296.31618202</v>
      </c>
      <c r="E267">
        <v>1621</v>
      </c>
      <c r="F267" s="4">
        <v>1621</v>
      </c>
      <c r="H267" s="4" t="s">
        <v>651</v>
      </c>
      <c r="I267" s="4" t="s">
        <v>380</v>
      </c>
      <c r="J267" s="4" t="s">
        <v>381</v>
      </c>
      <c r="K267" s="4" t="s">
        <v>382</v>
      </c>
      <c r="L267" s="4" t="s">
        <v>258</v>
      </c>
      <c r="M267">
        <v>0</v>
      </c>
      <c r="N267">
        <v>1.8392914533615099</v>
      </c>
      <c r="O267">
        <v>0</v>
      </c>
      <c r="P267">
        <v>0</v>
      </c>
      <c r="Q267">
        <v>0</v>
      </c>
      <c r="R267">
        <v>4.25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W267">
        <v>19.268159039823399</v>
      </c>
    </row>
    <row r="268" spans="1:49" x14ac:dyDescent="0.2">
      <c r="A268">
        <v>529</v>
      </c>
      <c r="B268">
        <v>0</v>
      </c>
      <c r="C268">
        <v>528740.172832518</v>
      </c>
      <c r="D268">
        <v>4910255134.8038301</v>
      </c>
      <c r="E268">
        <v>1631</v>
      </c>
      <c r="F268" s="4">
        <v>1631</v>
      </c>
      <c r="H268" s="4" t="s">
        <v>652</v>
      </c>
      <c r="I268" s="4" t="s">
        <v>380</v>
      </c>
      <c r="J268" s="4" t="s">
        <v>381</v>
      </c>
      <c r="K268" s="4" t="s">
        <v>382</v>
      </c>
      <c r="L268" s="4" t="s">
        <v>266</v>
      </c>
      <c r="M268">
        <v>0</v>
      </c>
      <c r="N268">
        <v>1.85030841827392</v>
      </c>
      <c r="O268">
        <v>0</v>
      </c>
      <c r="P268">
        <v>0</v>
      </c>
      <c r="Q268">
        <v>0</v>
      </c>
      <c r="R268">
        <v>4.5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W268">
        <v>176.131871839247</v>
      </c>
    </row>
    <row r="269" spans="1:49" x14ac:dyDescent="0.2">
      <c r="A269">
        <v>530</v>
      </c>
      <c r="B269">
        <v>0</v>
      </c>
      <c r="C269">
        <v>488188.99737325998</v>
      </c>
      <c r="D269">
        <v>3711841097.1264701</v>
      </c>
      <c r="E269">
        <v>1635</v>
      </c>
      <c r="F269" s="4">
        <v>1635</v>
      </c>
      <c r="H269" s="4" t="s">
        <v>653</v>
      </c>
      <c r="I269" s="4" t="s">
        <v>380</v>
      </c>
      <c r="J269" s="4" t="s">
        <v>381</v>
      </c>
      <c r="K269" s="4" t="s">
        <v>382</v>
      </c>
      <c r="L269" s="4" t="s">
        <v>264</v>
      </c>
      <c r="M269">
        <v>0</v>
      </c>
      <c r="N269">
        <v>1.5676687955856301</v>
      </c>
      <c r="O269">
        <v>0</v>
      </c>
      <c r="P269">
        <v>0</v>
      </c>
      <c r="Q269">
        <v>0</v>
      </c>
      <c r="R269">
        <v>4.5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W269">
        <v>133.144511325449</v>
      </c>
    </row>
    <row r="270" spans="1:49" x14ac:dyDescent="0.2">
      <c r="A270">
        <v>531</v>
      </c>
      <c r="B270">
        <v>0</v>
      </c>
      <c r="C270">
        <v>378937.022308185</v>
      </c>
      <c r="D270">
        <v>2493402959.65907</v>
      </c>
      <c r="E270">
        <v>1637</v>
      </c>
      <c r="F270" s="4">
        <v>1637</v>
      </c>
      <c r="H270" s="4" t="s">
        <v>654</v>
      </c>
      <c r="I270" s="4" t="s">
        <v>380</v>
      </c>
      <c r="J270" s="4" t="s">
        <v>381</v>
      </c>
      <c r="K270" s="4" t="s">
        <v>382</v>
      </c>
      <c r="L270" s="4" t="s">
        <v>263</v>
      </c>
      <c r="M270">
        <v>0</v>
      </c>
      <c r="N270">
        <v>1.58256423473358</v>
      </c>
      <c r="O270">
        <v>0</v>
      </c>
      <c r="P270">
        <v>0</v>
      </c>
      <c r="Q270">
        <v>0</v>
      </c>
      <c r="R270">
        <v>4.5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W270">
        <v>89.438882191977697</v>
      </c>
    </row>
    <row r="271" spans="1:49" x14ac:dyDescent="0.2">
      <c r="A271">
        <v>533</v>
      </c>
      <c r="B271">
        <v>0</v>
      </c>
      <c r="C271">
        <v>398425.209053464</v>
      </c>
      <c r="D271">
        <v>2601941932.5873299</v>
      </c>
      <c r="E271">
        <v>1642</v>
      </c>
      <c r="F271" s="4">
        <v>1642</v>
      </c>
      <c r="H271" s="4" t="s">
        <v>655</v>
      </c>
      <c r="I271" s="4" t="s">
        <v>380</v>
      </c>
      <c r="J271" s="4" t="s">
        <v>381</v>
      </c>
      <c r="K271" s="4" t="s">
        <v>382</v>
      </c>
      <c r="L271" s="4" t="s">
        <v>270</v>
      </c>
      <c r="M271">
        <v>0</v>
      </c>
      <c r="N271">
        <v>1.8660429716110201</v>
      </c>
      <c r="O271">
        <v>0</v>
      </c>
      <c r="P271">
        <v>0</v>
      </c>
      <c r="Q271">
        <v>0</v>
      </c>
      <c r="R271">
        <v>4.5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W271">
        <v>93.332197700954197</v>
      </c>
    </row>
    <row r="272" spans="1:49" x14ac:dyDescent="0.2">
      <c r="A272">
        <v>535</v>
      </c>
      <c r="B272">
        <v>0</v>
      </c>
      <c r="C272">
        <v>430708.67795094801</v>
      </c>
      <c r="D272">
        <v>2744338791.80197</v>
      </c>
      <c r="E272">
        <v>1646</v>
      </c>
      <c r="F272" s="4">
        <v>1646</v>
      </c>
      <c r="H272" s="4" t="s">
        <v>656</v>
      </c>
      <c r="I272" s="4" t="s">
        <v>380</v>
      </c>
      <c r="J272" s="4" t="s">
        <v>381</v>
      </c>
      <c r="K272" s="4" t="s">
        <v>382</v>
      </c>
      <c r="L272" s="4" t="s">
        <v>269</v>
      </c>
      <c r="M272">
        <v>0</v>
      </c>
      <c r="N272">
        <v>2.14816045761108</v>
      </c>
      <c r="O272">
        <v>0</v>
      </c>
      <c r="P272">
        <v>0</v>
      </c>
      <c r="Q272">
        <v>0</v>
      </c>
      <c r="R272">
        <v>4.5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W272">
        <v>98.440002625332497</v>
      </c>
    </row>
    <row r="273" spans="1:49" x14ac:dyDescent="0.2">
      <c r="A273">
        <v>538</v>
      </c>
      <c r="B273">
        <v>0</v>
      </c>
      <c r="C273">
        <v>536023.64186132594</v>
      </c>
      <c r="D273">
        <v>4511342437.0073404</v>
      </c>
      <c r="E273">
        <v>1659</v>
      </c>
      <c r="F273" s="4">
        <v>1659</v>
      </c>
      <c r="H273" s="4" t="s">
        <v>657</v>
      </c>
      <c r="I273" s="4" t="s">
        <v>380</v>
      </c>
      <c r="J273" s="4" t="s">
        <v>381</v>
      </c>
      <c r="K273" s="4" t="s">
        <v>382</v>
      </c>
      <c r="L273" s="4" t="s">
        <v>272</v>
      </c>
      <c r="M273">
        <v>0</v>
      </c>
      <c r="N273">
        <v>3.1260008811950599</v>
      </c>
      <c r="O273">
        <v>0</v>
      </c>
      <c r="P273">
        <v>0</v>
      </c>
      <c r="Q273">
        <v>0</v>
      </c>
      <c r="R273">
        <v>4.25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W273">
        <v>161.82279049124801</v>
      </c>
    </row>
    <row r="274" spans="1:49" x14ac:dyDescent="0.2">
      <c r="A274">
        <v>542</v>
      </c>
      <c r="B274">
        <v>0</v>
      </c>
      <c r="C274">
        <v>447637.81404011598</v>
      </c>
      <c r="D274">
        <v>4086254057.8038902</v>
      </c>
      <c r="E274">
        <v>1668</v>
      </c>
      <c r="F274" s="4">
        <v>1668</v>
      </c>
      <c r="H274" s="4" t="s">
        <v>658</v>
      </c>
      <c r="I274" s="4" t="s">
        <v>380</v>
      </c>
      <c r="J274" s="4" t="s">
        <v>381</v>
      </c>
      <c r="K274" s="4" t="s">
        <v>382</v>
      </c>
      <c r="L274" s="4" t="s">
        <v>273</v>
      </c>
      <c r="M274">
        <v>0</v>
      </c>
      <c r="N274">
        <v>3.1289820671081499</v>
      </c>
      <c r="O274">
        <v>0</v>
      </c>
      <c r="P274">
        <v>0</v>
      </c>
      <c r="Q274">
        <v>0</v>
      </c>
      <c r="R274">
        <v>4.25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W274">
        <v>146.57478201292599</v>
      </c>
    </row>
    <row r="275" spans="1:49" x14ac:dyDescent="0.2">
      <c r="A275">
        <v>544</v>
      </c>
      <c r="B275">
        <v>0</v>
      </c>
      <c r="C275">
        <v>417716.545798823</v>
      </c>
      <c r="D275">
        <v>2719625926.0401402</v>
      </c>
      <c r="E275">
        <v>1677</v>
      </c>
      <c r="F275" s="4">
        <v>1677</v>
      </c>
      <c r="H275" s="4" t="s">
        <v>659</v>
      </c>
      <c r="I275" s="4" t="s">
        <v>380</v>
      </c>
      <c r="J275" s="4" t="s">
        <v>381</v>
      </c>
      <c r="K275" s="4" t="s">
        <v>382</v>
      </c>
      <c r="L275" s="4" t="s">
        <v>275</v>
      </c>
      <c r="M275">
        <v>0</v>
      </c>
      <c r="N275">
        <v>3.09162020683288</v>
      </c>
      <c r="O275">
        <v>0</v>
      </c>
      <c r="P275">
        <v>0</v>
      </c>
      <c r="Q275">
        <v>0</v>
      </c>
      <c r="R275">
        <v>4.25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W275">
        <v>97.553546996114406</v>
      </c>
    </row>
    <row r="276" spans="1:49" x14ac:dyDescent="0.2">
      <c r="A276">
        <v>546</v>
      </c>
      <c r="B276">
        <v>0</v>
      </c>
      <c r="C276">
        <v>456102.37453881599</v>
      </c>
      <c r="D276">
        <v>2954102659.8200698</v>
      </c>
      <c r="E276">
        <v>1681</v>
      </c>
      <c r="F276" s="4">
        <v>1681</v>
      </c>
      <c r="H276" s="4" t="s">
        <v>660</v>
      </c>
      <c r="I276" s="4" t="s">
        <v>380</v>
      </c>
      <c r="J276" s="4" t="s">
        <v>381</v>
      </c>
      <c r="K276" s="4" t="s">
        <v>382</v>
      </c>
      <c r="L276" s="4" t="s">
        <v>274</v>
      </c>
      <c r="M276">
        <v>0</v>
      </c>
      <c r="N276">
        <v>2.6733334064483598</v>
      </c>
      <c r="O276">
        <v>0</v>
      </c>
      <c r="P276">
        <v>0</v>
      </c>
      <c r="Q276">
        <v>0</v>
      </c>
      <c r="R276">
        <v>4.25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W276">
        <v>105.964276151649</v>
      </c>
    </row>
    <row r="277" spans="1:49" x14ac:dyDescent="0.2">
      <c r="A277">
        <v>548</v>
      </c>
      <c r="B277">
        <v>0</v>
      </c>
      <c r="C277">
        <v>246850.40196745799</v>
      </c>
      <c r="D277">
        <v>927250664.93729603</v>
      </c>
      <c r="E277">
        <v>1688</v>
      </c>
      <c r="F277" s="4">
        <v>1688</v>
      </c>
      <c r="H277" s="4" t="s">
        <v>661</v>
      </c>
      <c r="I277" s="4" t="s">
        <v>380</v>
      </c>
      <c r="J277" s="4" t="s">
        <v>381</v>
      </c>
      <c r="K277" s="4" t="s">
        <v>382</v>
      </c>
      <c r="L277" s="4" t="s">
        <v>282</v>
      </c>
      <c r="M277">
        <v>0</v>
      </c>
      <c r="N277">
        <v>2.62689161300659</v>
      </c>
      <c r="O277">
        <v>0</v>
      </c>
      <c r="P277">
        <v>0</v>
      </c>
      <c r="Q277">
        <v>0</v>
      </c>
      <c r="R277">
        <v>4.25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W277">
        <v>33.260673996753098</v>
      </c>
    </row>
    <row r="278" spans="1:49" x14ac:dyDescent="0.2">
      <c r="A278">
        <v>549</v>
      </c>
      <c r="B278">
        <v>0</v>
      </c>
      <c r="C278">
        <v>389566.94527404697</v>
      </c>
      <c r="D278">
        <v>2113739360.1351299</v>
      </c>
      <c r="E278">
        <v>1692</v>
      </c>
      <c r="F278" s="4">
        <v>1692</v>
      </c>
      <c r="H278" s="4" t="s">
        <v>662</v>
      </c>
      <c r="I278" s="4" t="s">
        <v>380</v>
      </c>
      <c r="J278" s="4" t="s">
        <v>381</v>
      </c>
      <c r="K278" s="4" t="s">
        <v>382</v>
      </c>
      <c r="L278" s="4" t="s">
        <v>281</v>
      </c>
      <c r="M278">
        <v>0</v>
      </c>
      <c r="N278">
        <v>2.0286614894866899</v>
      </c>
      <c r="O278">
        <v>0</v>
      </c>
      <c r="P278">
        <v>0</v>
      </c>
      <c r="Q278">
        <v>0</v>
      </c>
      <c r="R278">
        <v>4.25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W278">
        <v>75.820269998204296</v>
      </c>
    </row>
    <row r="279" spans="1:49" x14ac:dyDescent="0.2">
      <c r="A279">
        <v>552</v>
      </c>
      <c r="B279">
        <v>0</v>
      </c>
      <c r="C279">
        <v>185629.92860811899</v>
      </c>
      <c r="D279">
        <v>653520097.65779197</v>
      </c>
      <c r="E279">
        <v>1700</v>
      </c>
      <c r="F279" s="4">
        <v>1700</v>
      </c>
      <c r="H279" s="4" t="s">
        <v>663</v>
      </c>
      <c r="I279" s="4" t="s">
        <v>380</v>
      </c>
      <c r="J279" s="4" t="s">
        <v>381</v>
      </c>
      <c r="K279" s="4" t="s">
        <v>382</v>
      </c>
      <c r="L279" s="4" t="s">
        <v>280</v>
      </c>
      <c r="M279">
        <v>0</v>
      </c>
      <c r="N279">
        <v>2.5565431118011399</v>
      </c>
      <c r="O279">
        <v>0</v>
      </c>
      <c r="P279">
        <v>0</v>
      </c>
      <c r="Q279">
        <v>0</v>
      </c>
      <c r="R279">
        <v>4.25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W279">
        <v>23.4419016782177</v>
      </c>
    </row>
    <row r="280" spans="1:49" x14ac:dyDescent="0.2">
      <c r="A280">
        <v>553</v>
      </c>
      <c r="B280">
        <v>0</v>
      </c>
      <c r="C280">
        <v>262007.88215117101</v>
      </c>
      <c r="D280">
        <v>833940471.87232196</v>
      </c>
      <c r="E280">
        <v>1702</v>
      </c>
      <c r="F280" s="4">
        <v>1702</v>
      </c>
      <c r="H280" s="4" t="s">
        <v>664</v>
      </c>
      <c r="I280" s="4" t="s">
        <v>380</v>
      </c>
      <c r="J280" s="4" t="s">
        <v>381</v>
      </c>
      <c r="K280" s="4" t="s">
        <v>382</v>
      </c>
      <c r="L280" s="4" t="s">
        <v>279</v>
      </c>
      <c r="M280">
        <v>0</v>
      </c>
      <c r="N280">
        <v>1.96831178665161</v>
      </c>
      <c r="O280">
        <v>0</v>
      </c>
      <c r="P280">
        <v>0</v>
      </c>
      <c r="Q280">
        <v>0</v>
      </c>
      <c r="R280">
        <v>4.25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W280">
        <v>29.913617985401402</v>
      </c>
    </row>
    <row r="281" spans="1:49" x14ac:dyDescent="0.2">
      <c r="A281">
        <v>556</v>
      </c>
      <c r="B281">
        <v>0</v>
      </c>
      <c r="C281">
        <v>213976.388319283</v>
      </c>
      <c r="D281">
        <v>1016656785.03339</v>
      </c>
      <c r="E281">
        <v>1710</v>
      </c>
      <c r="F281" s="4">
        <v>1710</v>
      </c>
      <c r="H281" s="4" t="s">
        <v>665</v>
      </c>
      <c r="I281" s="4" t="s">
        <v>380</v>
      </c>
      <c r="J281" s="4" t="s">
        <v>381</v>
      </c>
      <c r="K281" s="4" t="s">
        <v>382</v>
      </c>
      <c r="L281" s="4" t="s">
        <v>305</v>
      </c>
      <c r="M281">
        <v>0</v>
      </c>
      <c r="N281">
        <v>4.8104004859924299</v>
      </c>
      <c r="O281">
        <v>0</v>
      </c>
      <c r="P281">
        <v>0</v>
      </c>
      <c r="Q281">
        <v>0</v>
      </c>
      <c r="R281">
        <v>4.75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W281">
        <v>36.467690099601498</v>
      </c>
    </row>
    <row r="282" spans="1:49" x14ac:dyDescent="0.2">
      <c r="A282">
        <v>557</v>
      </c>
      <c r="B282">
        <v>0</v>
      </c>
      <c r="C282">
        <v>528937.02480097103</v>
      </c>
      <c r="D282">
        <v>4191228026.1725998</v>
      </c>
      <c r="E282">
        <v>1712</v>
      </c>
      <c r="F282" s="4">
        <v>1712</v>
      </c>
      <c r="H282" s="4" t="s">
        <v>666</v>
      </c>
      <c r="I282" s="4" t="s">
        <v>380</v>
      </c>
      <c r="J282" s="4" t="s">
        <v>381</v>
      </c>
      <c r="K282" s="4" t="s">
        <v>382</v>
      </c>
      <c r="L282" s="4" t="s">
        <v>303</v>
      </c>
      <c r="M282">
        <v>0</v>
      </c>
      <c r="N282">
        <v>3.9109187126159601</v>
      </c>
      <c r="O282">
        <v>0</v>
      </c>
      <c r="P282">
        <v>0</v>
      </c>
      <c r="Q282">
        <v>0</v>
      </c>
      <c r="R282">
        <v>4.75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W282">
        <v>150.340220067686</v>
      </c>
    </row>
    <row r="283" spans="1:49" x14ac:dyDescent="0.2">
      <c r="A283">
        <v>558</v>
      </c>
      <c r="B283">
        <v>0</v>
      </c>
      <c r="C283">
        <v>459448.83569368703</v>
      </c>
      <c r="D283">
        <v>2376619904.6813402</v>
      </c>
      <c r="E283">
        <v>1717</v>
      </c>
      <c r="F283" s="4">
        <v>1717</v>
      </c>
      <c r="H283" s="4" t="s">
        <v>667</v>
      </c>
      <c r="I283" s="4" t="s">
        <v>380</v>
      </c>
      <c r="J283" s="4" t="s">
        <v>381</v>
      </c>
      <c r="K283" s="4" t="s">
        <v>382</v>
      </c>
      <c r="L283" s="4" t="s">
        <v>322</v>
      </c>
      <c r="M283">
        <v>0</v>
      </c>
      <c r="N283">
        <v>3.7661559581756499</v>
      </c>
      <c r="O283">
        <v>0</v>
      </c>
      <c r="P283">
        <v>0</v>
      </c>
      <c r="Q283">
        <v>0</v>
      </c>
      <c r="R283">
        <v>5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W283">
        <v>85.249849747097301</v>
      </c>
    </row>
    <row r="284" spans="1:49" x14ac:dyDescent="0.2">
      <c r="A284">
        <v>559</v>
      </c>
      <c r="B284">
        <v>0</v>
      </c>
      <c r="C284">
        <v>246456.699998945</v>
      </c>
      <c r="D284">
        <v>1098748830.1004</v>
      </c>
      <c r="E284">
        <v>1722</v>
      </c>
      <c r="F284" s="4">
        <v>1722</v>
      </c>
      <c r="H284" s="4" t="s">
        <v>668</v>
      </c>
      <c r="I284" s="4" t="s">
        <v>380</v>
      </c>
      <c r="J284" s="4" t="s">
        <v>381</v>
      </c>
      <c r="K284" s="4" t="s">
        <v>382</v>
      </c>
      <c r="L284" s="4" t="s">
        <v>323</v>
      </c>
      <c r="M284">
        <v>0</v>
      </c>
      <c r="N284">
        <v>4.4697723388671804</v>
      </c>
      <c r="O284">
        <v>0</v>
      </c>
      <c r="P284">
        <v>0</v>
      </c>
      <c r="Q284">
        <v>0</v>
      </c>
      <c r="R284">
        <v>5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W284">
        <v>39.412348811585403</v>
      </c>
    </row>
    <row r="285" spans="1:49" x14ac:dyDescent="0.2">
      <c r="A285">
        <v>560</v>
      </c>
      <c r="B285">
        <v>0</v>
      </c>
      <c r="C285">
        <v>495275.60655958898</v>
      </c>
      <c r="D285">
        <v>2719684050.5041199</v>
      </c>
      <c r="E285">
        <v>1736</v>
      </c>
      <c r="F285" s="4">
        <v>1736</v>
      </c>
      <c r="H285" s="4" t="s">
        <v>669</v>
      </c>
      <c r="I285" s="4" t="s">
        <v>380</v>
      </c>
      <c r="J285" s="4" t="s">
        <v>381</v>
      </c>
      <c r="K285" s="4" t="s">
        <v>382</v>
      </c>
      <c r="L285" s="4" t="s">
        <v>326</v>
      </c>
      <c r="M285">
        <v>0</v>
      </c>
      <c r="N285">
        <v>1.79971086978912</v>
      </c>
      <c r="O285">
        <v>0</v>
      </c>
      <c r="P285">
        <v>0</v>
      </c>
      <c r="Q285">
        <v>0</v>
      </c>
      <c r="R285">
        <v>5.25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W285">
        <v>97.555631932713595</v>
      </c>
    </row>
    <row r="286" spans="1:49" x14ac:dyDescent="0.2">
      <c r="A286">
        <v>561</v>
      </c>
      <c r="B286">
        <v>0</v>
      </c>
      <c r="C286">
        <v>269881.89724298503</v>
      </c>
      <c r="D286">
        <v>1092161316.31182</v>
      </c>
      <c r="E286">
        <v>1741</v>
      </c>
      <c r="F286" s="4">
        <v>1741</v>
      </c>
      <c r="H286" s="4" t="s">
        <v>670</v>
      </c>
      <c r="I286" s="4" t="s">
        <v>380</v>
      </c>
      <c r="J286" s="4" t="s">
        <v>381</v>
      </c>
      <c r="K286" s="4" t="s">
        <v>382</v>
      </c>
      <c r="L286" s="4" t="s">
        <v>220</v>
      </c>
      <c r="M286">
        <v>0</v>
      </c>
      <c r="N286">
        <v>1.8738639354705799</v>
      </c>
      <c r="O286">
        <v>0</v>
      </c>
      <c r="P286">
        <v>0</v>
      </c>
      <c r="Q286">
        <v>0</v>
      </c>
      <c r="R286">
        <v>4.25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W286">
        <v>39.1760533233685</v>
      </c>
    </row>
    <row r="287" spans="1:49" x14ac:dyDescent="0.2">
      <c r="A287">
        <v>563</v>
      </c>
      <c r="B287">
        <v>0</v>
      </c>
      <c r="C287">
        <v>162992.13136416601</v>
      </c>
      <c r="D287">
        <v>449636553.04777199</v>
      </c>
      <c r="E287">
        <v>1747</v>
      </c>
      <c r="F287" s="4">
        <v>1747</v>
      </c>
      <c r="H287" s="4" t="s">
        <v>671</v>
      </c>
      <c r="I287" s="4" t="s">
        <v>380</v>
      </c>
      <c r="J287" s="4" t="s">
        <v>381</v>
      </c>
      <c r="K287" s="4" t="s">
        <v>382</v>
      </c>
      <c r="L287" s="4" t="s">
        <v>224</v>
      </c>
      <c r="M287">
        <v>0</v>
      </c>
      <c r="N287">
        <v>1.4009221792221001</v>
      </c>
      <c r="O287">
        <v>0</v>
      </c>
      <c r="P287">
        <v>0</v>
      </c>
      <c r="Q287">
        <v>0</v>
      </c>
      <c r="R287">
        <v>4.25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W287">
        <v>16.128556574243099</v>
      </c>
    </row>
    <row r="288" spans="1:49" x14ac:dyDescent="0.2">
      <c r="A288">
        <v>565</v>
      </c>
      <c r="B288">
        <v>0</v>
      </c>
      <c r="C288">
        <v>121259.84737485601</v>
      </c>
      <c r="D288">
        <v>409133031.89961803</v>
      </c>
      <c r="E288">
        <v>1751</v>
      </c>
      <c r="F288" s="4">
        <v>1751</v>
      </c>
      <c r="H288" s="4" t="s">
        <v>672</v>
      </c>
      <c r="I288" s="4" t="s">
        <v>380</v>
      </c>
      <c r="J288" s="4" t="s">
        <v>381</v>
      </c>
      <c r="K288" s="4" t="s">
        <v>382</v>
      </c>
      <c r="L288" s="4" t="s">
        <v>221</v>
      </c>
      <c r="M288">
        <v>0</v>
      </c>
      <c r="N288">
        <v>3.19045639038085</v>
      </c>
      <c r="O288">
        <v>0</v>
      </c>
      <c r="P288">
        <v>0</v>
      </c>
      <c r="Q288">
        <v>0</v>
      </c>
      <c r="R288">
        <v>4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W288">
        <v>14.6756868556536</v>
      </c>
    </row>
    <row r="289" spans="1:49" x14ac:dyDescent="0.2">
      <c r="A289">
        <v>567</v>
      </c>
      <c r="B289">
        <v>0</v>
      </c>
      <c r="C289">
        <v>58267.718766190097</v>
      </c>
      <c r="D289">
        <v>44330092.076301299</v>
      </c>
      <c r="E289">
        <v>1757</v>
      </c>
      <c r="F289" s="4">
        <v>1757</v>
      </c>
      <c r="H289" s="4" t="s">
        <v>673</v>
      </c>
      <c r="I289" s="4" t="s">
        <v>380</v>
      </c>
      <c r="J289" s="4" t="s">
        <v>381</v>
      </c>
      <c r="K289" s="4" t="s">
        <v>382</v>
      </c>
      <c r="L289" s="4" t="s">
        <v>223</v>
      </c>
      <c r="M289">
        <v>0</v>
      </c>
      <c r="N289">
        <v>2.8265473842620801</v>
      </c>
      <c r="O289">
        <v>0</v>
      </c>
      <c r="P289">
        <v>0</v>
      </c>
      <c r="Q289">
        <v>0</v>
      </c>
      <c r="R289">
        <v>4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W289">
        <v>1.5901296127898801</v>
      </c>
    </row>
    <row r="290" spans="1:49" x14ac:dyDescent="0.2">
      <c r="A290">
        <v>569</v>
      </c>
      <c r="B290">
        <v>0</v>
      </c>
      <c r="C290">
        <v>89763.782414332003</v>
      </c>
      <c r="D290">
        <v>128727765.572614</v>
      </c>
      <c r="E290">
        <v>1761</v>
      </c>
      <c r="F290" s="4">
        <v>1761</v>
      </c>
      <c r="H290" s="4" t="s">
        <v>674</v>
      </c>
      <c r="I290" s="4" t="s">
        <v>380</v>
      </c>
      <c r="J290" s="4" t="s">
        <v>381</v>
      </c>
      <c r="K290" s="4" t="s">
        <v>382</v>
      </c>
      <c r="L290" s="4" t="s">
        <v>222</v>
      </c>
      <c r="M290">
        <v>0</v>
      </c>
      <c r="N290">
        <v>4.7067914009094203</v>
      </c>
      <c r="O290">
        <v>0</v>
      </c>
      <c r="P290">
        <v>0</v>
      </c>
      <c r="Q290">
        <v>0</v>
      </c>
      <c r="R290">
        <v>4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W290">
        <v>4.6174916955500196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90"/>
  <sheetViews>
    <sheetView workbookViewId="0"/>
  </sheetViews>
  <sheetFormatPr defaultRowHeight="12.75" x14ac:dyDescent="0.2"/>
  <cols>
    <col min="1" max="5" width="21" customWidth="1"/>
  </cols>
  <sheetData>
    <row r="1" spans="1:7" x14ac:dyDescent="0.2">
      <c r="A1" t="s">
        <v>330</v>
      </c>
      <c r="B1" t="s">
        <v>332</v>
      </c>
      <c r="C1" t="s">
        <v>335</v>
      </c>
      <c r="D1" t="s">
        <v>675</v>
      </c>
      <c r="E1" t="s">
        <v>676</v>
      </c>
    </row>
    <row r="2" spans="1:7" x14ac:dyDescent="0.2">
      <c r="A2">
        <v>1</v>
      </c>
      <c r="B2">
        <v>44840.977427968901</v>
      </c>
      <c r="C2">
        <v>845</v>
      </c>
      <c r="D2">
        <v>44840.977427968901</v>
      </c>
      <c r="E2">
        <v>44841.067109923802</v>
      </c>
      <c r="G2" s="23">
        <f>D2-E2</f>
        <v>-8.9681954901607241E-2</v>
      </c>
    </row>
    <row r="3" spans="1:7" x14ac:dyDescent="0.2">
      <c r="A3">
        <v>2</v>
      </c>
      <c r="B3">
        <v>24564.188668977</v>
      </c>
      <c r="C3">
        <v>359</v>
      </c>
      <c r="D3">
        <v>24564.188668977</v>
      </c>
      <c r="E3">
        <v>24564.237797354301</v>
      </c>
      <c r="G3" s="23">
        <f t="shared" ref="G3:G66" si="0">D3-E3</f>
        <v>-4.912837730080355E-2</v>
      </c>
    </row>
    <row r="4" spans="1:7" x14ac:dyDescent="0.2">
      <c r="A4">
        <v>3</v>
      </c>
      <c r="B4">
        <v>30470.899156502601</v>
      </c>
      <c r="C4">
        <v>60</v>
      </c>
      <c r="D4">
        <v>30470.899156502601</v>
      </c>
      <c r="E4">
        <v>30470.9600983009</v>
      </c>
      <c r="G4" s="23">
        <f t="shared" si="0"/>
        <v>-6.0941798299609218E-2</v>
      </c>
    </row>
    <row r="5" spans="1:7" x14ac:dyDescent="0.2">
      <c r="A5">
        <v>4</v>
      </c>
      <c r="B5">
        <v>47285.9195079087</v>
      </c>
      <c r="C5">
        <v>61</v>
      </c>
      <c r="D5">
        <v>47285.9195079087</v>
      </c>
      <c r="E5">
        <v>47286.0140797477</v>
      </c>
      <c r="G5" s="23">
        <f t="shared" si="0"/>
        <v>-9.4571838999399915E-2</v>
      </c>
    </row>
    <row r="6" spans="1:7" x14ac:dyDescent="0.2">
      <c r="A6">
        <v>5</v>
      </c>
      <c r="B6">
        <v>19787.3139472648</v>
      </c>
      <c r="C6">
        <v>72</v>
      </c>
      <c r="D6">
        <v>19787.3139472648</v>
      </c>
      <c r="E6">
        <v>19787.353521892699</v>
      </c>
      <c r="G6" s="23">
        <f t="shared" si="0"/>
        <v>-3.9574627899128245E-2</v>
      </c>
    </row>
    <row r="7" spans="1:7" x14ac:dyDescent="0.2">
      <c r="A7">
        <v>6</v>
      </c>
      <c r="B7">
        <v>87475.0803391175</v>
      </c>
      <c r="C7">
        <v>1625</v>
      </c>
      <c r="D7">
        <v>87475.0803391175</v>
      </c>
      <c r="E7">
        <v>87475.255289278095</v>
      </c>
      <c r="G7" s="23">
        <f t="shared" si="0"/>
        <v>-0.17495016059547197</v>
      </c>
    </row>
    <row r="8" spans="1:7" x14ac:dyDescent="0.2">
      <c r="A8">
        <v>7</v>
      </c>
      <c r="B8">
        <v>86230.427372884107</v>
      </c>
      <c r="C8">
        <v>80</v>
      </c>
      <c r="D8">
        <v>86230.427372884107</v>
      </c>
      <c r="E8">
        <v>86230.599833738801</v>
      </c>
      <c r="G8" s="23">
        <f t="shared" si="0"/>
        <v>-0.17246085469378158</v>
      </c>
    </row>
    <row r="9" spans="1:7" x14ac:dyDescent="0.2">
      <c r="A9">
        <v>8</v>
      </c>
      <c r="B9">
        <v>109125.231169019</v>
      </c>
      <c r="C9">
        <v>81</v>
      </c>
      <c r="D9">
        <v>109125.231169019</v>
      </c>
      <c r="E9">
        <v>109125.449419482</v>
      </c>
      <c r="G9" s="23">
        <f t="shared" si="0"/>
        <v>-0.21825046300364193</v>
      </c>
    </row>
    <row r="10" spans="1:7" x14ac:dyDescent="0.2">
      <c r="A10">
        <v>9</v>
      </c>
      <c r="B10">
        <v>77705.803667297601</v>
      </c>
      <c r="C10">
        <v>1065</v>
      </c>
      <c r="D10">
        <v>77705.803667297601</v>
      </c>
      <c r="E10">
        <v>77705.959078904998</v>
      </c>
      <c r="G10" s="23">
        <f t="shared" si="0"/>
        <v>-0.15541160739667248</v>
      </c>
    </row>
    <row r="11" spans="1:7" x14ac:dyDescent="0.2">
      <c r="A11">
        <v>10</v>
      </c>
      <c r="B11">
        <v>124877.96188665301</v>
      </c>
      <c r="C11">
        <v>92</v>
      </c>
      <c r="D11">
        <v>124877.96188665301</v>
      </c>
      <c r="E11">
        <v>124878.21164257699</v>
      </c>
      <c r="G11" s="23">
        <f t="shared" si="0"/>
        <v>-0.24975592398550361</v>
      </c>
    </row>
    <row r="12" spans="1:7" x14ac:dyDescent="0.2">
      <c r="A12">
        <v>11</v>
      </c>
      <c r="B12">
        <v>143668.38092537399</v>
      </c>
      <c r="C12">
        <v>1145</v>
      </c>
      <c r="D12">
        <v>143668.38092537399</v>
      </c>
      <c r="E12">
        <v>143668.66826213599</v>
      </c>
      <c r="G12" s="23">
        <f t="shared" si="0"/>
        <v>-0.28733676200499758</v>
      </c>
    </row>
    <row r="13" spans="1:7" x14ac:dyDescent="0.2">
      <c r="A13">
        <v>12</v>
      </c>
      <c r="B13">
        <v>111769.326568139</v>
      </c>
      <c r="C13">
        <v>95</v>
      </c>
      <c r="D13">
        <v>111769.326568139</v>
      </c>
      <c r="E13">
        <v>111769.550106792</v>
      </c>
      <c r="G13" s="23">
        <f t="shared" si="0"/>
        <v>-0.22353865299373865</v>
      </c>
    </row>
    <row r="14" spans="1:7" x14ac:dyDescent="0.2">
      <c r="A14">
        <v>13</v>
      </c>
      <c r="B14">
        <v>46808.9846748536</v>
      </c>
      <c r="C14">
        <v>97</v>
      </c>
      <c r="D14">
        <v>46808.9846748536</v>
      </c>
      <c r="E14">
        <v>46809.078292822902</v>
      </c>
      <c r="G14" s="23">
        <f t="shared" si="0"/>
        <v>-9.3617969301703852E-2</v>
      </c>
    </row>
    <row r="15" spans="1:7" x14ac:dyDescent="0.2">
      <c r="A15">
        <v>14</v>
      </c>
      <c r="B15">
        <v>120788.97234964</v>
      </c>
      <c r="C15">
        <v>99</v>
      </c>
      <c r="D15">
        <v>120788.97234964</v>
      </c>
      <c r="E15">
        <v>120789.21392758501</v>
      </c>
      <c r="G15" s="23">
        <f t="shared" si="0"/>
        <v>-0.2415779450093396</v>
      </c>
    </row>
    <row r="16" spans="1:7" x14ac:dyDescent="0.2">
      <c r="A16">
        <v>15</v>
      </c>
      <c r="B16">
        <v>119560.70387143899</v>
      </c>
      <c r="C16">
        <v>100</v>
      </c>
      <c r="D16">
        <v>119560.70387143899</v>
      </c>
      <c r="E16">
        <v>119560.94299284701</v>
      </c>
      <c r="G16" s="23">
        <f t="shared" si="0"/>
        <v>-0.2391214080125792</v>
      </c>
    </row>
    <row r="17" spans="1:7" x14ac:dyDescent="0.2">
      <c r="A17">
        <v>16</v>
      </c>
      <c r="B17">
        <v>171695.18486927199</v>
      </c>
      <c r="C17">
        <v>101</v>
      </c>
      <c r="D17">
        <v>171695.18486927199</v>
      </c>
      <c r="E17">
        <v>171695.528259641</v>
      </c>
      <c r="G17" s="23">
        <f t="shared" si="0"/>
        <v>-0.34339036900200881</v>
      </c>
    </row>
    <row r="18" spans="1:7" x14ac:dyDescent="0.2">
      <c r="A18">
        <v>17</v>
      </c>
      <c r="B18">
        <v>50360.879287688098</v>
      </c>
      <c r="C18">
        <v>1130</v>
      </c>
      <c r="D18">
        <v>50360.879287688098</v>
      </c>
      <c r="E18">
        <v>50360.980009446699</v>
      </c>
      <c r="G18" s="23">
        <f t="shared" si="0"/>
        <v>-0.1007217586011393</v>
      </c>
    </row>
    <row r="19" spans="1:7" x14ac:dyDescent="0.2">
      <c r="A19">
        <v>18</v>
      </c>
      <c r="B19">
        <v>112963.692986376</v>
      </c>
      <c r="C19">
        <v>1135</v>
      </c>
      <c r="D19">
        <v>112963.692986376</v>
      </c>
      <c r="E19">
        <v>112963.918913762</v>
      </c>
      <c r="G19" s="23">
        <f t="shared" si="0"/>
        <v>-0.22592738599632867</v>
      </c>
    </row>
    <row r="20" spans="1:7" x14ac:dyDescent="0.2">
      <c r="A20">
        <v>19</v>
      </c>
      <c r="B20">
        <v>104217.011354541</v>
      </c>
      <c r="C20">
        <v>1125</v>
      </c>
      <c r="D20">
        <v>104217.011354541</v>
      </c>
      <c r="E20">
        <v>104217.21978856401</v>
      </c>
      <c r="G20" s="23">
        <f t="shared" si="0"/>
        <v>-0.20843402300670277</v>
      </c>
    </row>
    <row r="21" spans="1:7" x14ac:dyDescent="0.2">
      <c r="A21">
        <v>20</v>
      </c>
      <c r="B21">
        <v>58747.611631893298</v>
      </c>
      <c r="C21">
        <v>110</v>
      </c>
      <c r="D21">
        <v>58747.611631893298</v>
      </c>
      <c r="E21">
        <v>58747.729127116501</v>
      </c>
      <c r="G21" s="23">
        <f t="shared" si="0"/>
        <v>-0.11749522320315009</v>
      </c>
    </row>
    <row r="22" spans="1:7" x14ac:dyDescent="0.2">
      <c r="A22">
        <v>21</v>
      </c>
      <c r="B22">
        <v>43651.781858091803</v>
      </c>
      <c r="C22">
        <v>123</v>
      </c>
      <c r="D22">
        <v>43651.781858091803</v>
      </c>
      <c r="E22">
        <v>43651.869161655501</v>
      </c>
      <c r="G22" s="23">
        <f t="shared" si="0"/>
        <v>-8.7303563697787467E-2</v>
      </c>
    </row>
    <row r="23" spans="1:7" x14ac:dyDescent="0.2">
      <c r="A23">
        <v>22</v>
      </c>
      <c r="B23">
        <v>34371.233586841998</v>
      </c>
      <c r="C23">
        <v>124</v>
      </c>
      <c r="D23">
        <v>34371.233586841998</v>
      </c>
      <c r="E23">
        <v>34371.302329309197</v>
      </c>
      <c r="G23" s="23">
        <f t="shared" si="0"/>
        <v>-6.8742467199626844E-2</v>
      </c>
    </row>
    <row r="24" spans="1:7" x14ac:dyDescent="0.2">
      <c r="A24">
        <v>23</v>
      </c>
      <c r="B24">
        <v>45012.848237911203</v>
      </c>
      <c r="C24">
        <v>131</v>
      </c>
      <c r="D24">
        <v>45012.848237911203</v>
      </c>
      <c r="E24">
        <v>45012.938263607699</v>
      </c>
      <c r="G24" s="23">
        <f t="shared" si="0"/>
        <v>-9.0025696496013552E-2</v>
      </c>
    </row>
    <row r="25" spans="1:7" x14ac:dyDescent="0.2">
      <c r="A25">
        <v>24</v>
      </c>
      <c r="B25">
        <v>32561.108292668901</v>
      </c>
      <c r="C25">
        <v>142</v>
      </c>
      <c r="D25">
        <v>32561.108292668901</v>
      </c>
      <c r="E25">
        <v>32561.173414885499</v>
      </c>
      <c r="G25" s="23">
        <f t="shared" si="0"/>
        <v>-6.512221659795614E-2</v>
      </c>
    </row>
    <row r="26" spans="1:7" x14ac:dyDescent="0.2">
      <c r="A26">
        <v>25</v>
      </c>
      <c r="B26">
        <v>64702.936833130603</v>
      </c>
      <c r="C26">
        <v>146</v>
      </c>
      <c r="D26">
        <v>64702.936833130603</v>
      </c>
      <c r="E26">
        <v>64703.0662390043</v>
      </c>
      <c r="G26" s="23">
        <f t="shared" si="0"/>
        <v>-0.129405873696669</v>
      </c>
    </row>
    <row r="27" spans="1:7" x14ac:dyDescent="0.2">
      <c r="A27">
        <v>26</v>
      </c>
      <c r="B27">
        <v>42840.500124165403</v>
      </c>
      <c r="C27">
        <v>156</v>
      </c>
      <c r="D27">
        <v>42840.500124165403</v>
      </c>
      <c r="E27">
        <v>42840.585805165698</v>
      </c>
      <c r="G27" s="23">
        <f t="shared" si="0"/>
        <v>-8.5681000295153353E-2</v>
      </c>
    </row>
    <row r="28" spans="1:7" x14ac:dyDescent="0.2">
      <c r="A28">
        <v>27</v>
      </c>
      <c r="B28">
        <v>22297.024269678601</v>
      </c>
      <c r="C28">
        <v>162</v>
      </c>
      <c r="D28">
        <v>22297.024269678601</v>
      </c>
      <c r="E28">
        <v>22297.068863727101</v>
      </c>
      <c r="G28" s="23">
        <f t="shared" si="0"/>
        <v>-4.4594048500584904E-2</v>
      </c>
    </row>
    <row r="29" spans="1:7" x14ac:dyDescent="0.2">
      <c r="A29">
        <v>28</v>
      </c>
      <c r="B29">
        <v>46438.564625539599</v>
      </c>
      <c r="C29">
        <v>166</v>
      </c>
      <c r="D29">
        <v>46438.564625539599</v>
      </c>
      <c r="E29">
        <v>46438.657502668801</v>
      </c>
      <c r="G29" s="23">
        <f t="shared" si="0"/>
        <v>-9.2877129201951902E-2</v>
      </c>
    </row>
    <row r="30" spans="1:7" x14ac:dyDescent="0.2">
      <c r="A30">
        <v>29</v>
      </c>
      <c r="B30">
        <v>39870.853741712897</v>
      </c>
      <c r="C30">
        <v>172</v>
      </c>
      <c r="D30">
        <v>39870.853741712897</v>
      </c>
      <c r="E30">
        <v>39870.933483420296</v>
      </c>
      <c r="G30" s="23">
        <f t="shared" si="0"/>
        <v>-7.9741707399080042E-2</v>
      </c>
    </row>
    <row r="31" spans="1:7" x14ac:dyDescent="0.2">
      <c r="A31">
        <v>30</v>
      </c>
      <c r="B31">
        <v>46118.806366510202</v>
      </c>
      <c r="C31">
        <v>176</v>
      </c>
      <c r="D31">
        <v>46118.806366510202</v>
      </c>
      <c r="E31">
        <v>46118.898604123002</v>
      </c>
      <c r="G31" s="23">
        <f t="shared" si="0"/>
        <v>-9.2237612800090574E-2</v>
      </c>
    </row>
    <row r="32" spans="1:7" x14ac:dyDescent="0.2">
      <c r="A32">
        <v>31</v>
      </c>
      <c r="B32">
        <v>53135.575883299403</v>
      </c>
      <c r="C32">
        <v>186</v>
      </c>
      <c r="D32">
        <v>53135.575883299403</v>
      </c>
      <c r="E32">
        <v>53135.682154451097</v>
      </c>
      <c r="G32" s="23">
        <f t="shared" si="0"/>
        <v>-0.10627115169336321</v>
      </c>
    </row>
    <row r="33" spans="1:7" x14ac:dyDescent="0.2">
      <c r="A33">
        <v>32</v>
      </c>
      <c r="B33">
        <v>48630.6991624929</v>
      </c>
      <c r="C33">
        <v>206</v>
      </c>
      <c r="D33">
        <v>48630.6991624929</v>
      </c>
      <c r="E33">
        <v>48630.796423891203</v>
      </c>
      <c r="G33" s="23">
        <f t="shared" si="0"/>
        <v>-9.7261398303089663E-2</v>
      </c>
    </row>
    <row r="34" spans="1:7" x14ac:dyDescent="0.2">
      <c r="A34">
        <v>33</v>
      </c>
      <c r="B34">
        <v>50183.4178638046</v>
      </c>
      <c r="C34">
        <v>212</v>
      </c>
      <c r="D34">
        <v>50183.4178638046</v>
      </c>
      <c r="E34">
        <v>50183.5182306403</v>
      </c>
      <c r="G34" s="23">
        <f t="shared" si="0"/>
        <v>-0.10036683570069727</v>
      </c>
    </row>
    <row r="35" spans="1:7" x14ac:dyDescent="0.2">
      <c r="A35">
        <v>34</v>
      </c>
      <c r="B35">
        <v>14693.085318429299</v>
      </c>
      <c r="C35">
        <v>218</v>
      </c>
      <c r="D35">
        <v>14693.085318429299</v>
      </c>
      <c r="E35">
        <v>14693.114704600001</v>
      </c>
      <c r="G35" s="23">
        <f t="shared" si="0"/>
        <v>-2.938617070140026E-2</v>
      </c>
    </row>
    <row r="36" spans="1:7" x14ac:dyDescent="0.2">
      <c r="A36">
        <v>35</v>
      </c>
      <c r="B36">
        <v>32776.647186978902</v>
      </c>
      <c r="C36">
        <v>233</v>
      </c>
      <c r="D36">
        <v>32776.647186978902</v>
      </c>
      <c r="E36">
        <v>32776.712740273302</v>
      </c>
      <c r="G36" s="23">
        <f t="shared" si="0"/>
        <v>-6.5553294400160667E-2</v>
      </c>
    </row>
    <row r="37" spans="1:7" x14ac:dyDescent="0.2">
      <c r="A37">
        <v>36</v>
      </c>
      <c r="B37">
        <v>33139.137219381999</v>
      </c>
      <c r="C37">
        <v>235</v>
      </c>
      <c r="D37">
        <v>33139.137219381999</v>
      </c>
      <c r="E37">
        <v>33139.203497656403</v>
      </c>
      <c r="G37" s="23">
        <f t="shared" si="0"/>
        <v>-6.6278274403885007E-2</v>
      </c>
    </row>
    <row r="38" spans="1:7" x14ac:dyDescent="0.2">
      <c r="A38">
        <v>37</v>
      </c>
      <c r="B38">
        <v>42874.874795189098</v>
      </c>
      <c r="C38">
        <v>239</v>
      </c>
      <c r="D38">
        <v>42874.874795189098</v>
      </c>
      <c r="E38">
        <v>42874.960544938702</v>
      </c>
      <c r="G38" s="23">
        <f t="shared" si="0"/>
        <v>-8.5749749603564851E-2</v>
      </c>
    </row>
    <row r="39" spans="1:7" x14ac:dyDescent="0.2">
      <c r="A39">
        <v>38</v>
      </c>
      <c r="B39">
        <v>58119.6049988058</v>
      </c>
      <c r="C39">
        <v>245</v>
      </c>
      <c r="D39">
        <v>58119.6049988058</v>
      </c>
      <c r="E39">
        <v>58119.721238015802</v>
      </c>
      <c r="G39" s="23">
        <f t="shared" si="0"/>
        <v>-0.11623921000136761</v>
      </c>
    </row>
    <row r="40" spans="1:7" x14ac:dyDescent="0.2">
      <c r="A40">
        <v>39</v>
      </c>
      <c r="B40">
        <v>52548.522323723097</v>
      </c>
      <c r="C40">
        <v>264</v>
      </c>
      <c r="D40">
        <v>52548.522323723097</v>
      </c>
      <c r="E40">
        <v>52548.627420767698</v>
      </c>
      <c r="G40" s="23">
        <f t="shared" si="0"/>
        <v>-0.10509704460127978</v>
      </c>
    </row>
    <row r="41" spans="1:7" x14ac:dyDescent="0.2">
      <c r="A41">
        <v>40</v>
      </c>
      <c r="B41">
        <v>28189.6309848044</v>
      </c>
      <c r="C41">
        <v>269</v>
      </c>
      <c r="D41">
        <v>28189.6309848044</v>
      </c>
      <c r="E41">
        <v>28189.687364066402</v>
      </c>
      <c r="G41" s="23">
        <f t="shared" si="0"/>
        <v>-5.6379262001428287E-2</v>
      </c>
    </row>
    <row r="42" spans="1:7" x14ac:dyDescent="0.2">
      <c r="A42">
        <v>41</v>
      </c>
      <c r="B42">
        <v>38955.850045610801</v>
      </c>
      <c r="C42">
        <v>293</v>
      </c>
      <c r="D42">
        <v>38955.850045610801</v>
      </c>
      <c r="E42">
        <v>38955.9279573108</v>
      </c>
      <c r="G42" s="23">
        <f t="shared" si="0"/>
        <v>-7.7911699998367112E-2</v>
      </c>
    </row>
    <row r="43" spans="1:7" x14ac:dyDescent="0.2">
      <c r="A43">
        <v>42</v>
      </c>
      <c r="B43">
        <v>32806.323998085601</v>
      </c>
      <c r="C43">
        <v>294</v>
      </c>
      <c r="D43">
        <v>32806.323998085601</v>
      </c>
      <c r="E43">
        <v>32806.389610733597</v>
      </c>
      <c r="G43" s="23">
        <f t="shared" si="0"/>
        <v>-6.5612647995294537E-2</v>
      </c>
    </row>
    <row r="44" spans="1:7" x14ac:dyDescent="0.2">
      <c r="A44">
        <v>43</v>
      </c>
      <c r="B44">
        <v>36752.359736245802</v>
      </c>
      <c r="C44">
        <v>300</v>
      </c>
      <c r="D44">
        <v>36752.359736245802</v>
      </c>
      <c r="E44">
        <v>36752.4332409653</v>
      </c>
      <c r="G44" s="23">
        <f t="shared" si="0"/>
        <v>-7.3504719497577753E-2</v>
      </c>
    </row>
    <row r="45" spans="1:7" x14ac:dyDescent="0.2">
      <c r="A45">
        <v>44</v>
      </c>
      <c r="B45">
        <v>18363.308604858699</v>
      </c>
      <c r="C45">
        <v>302</v>
      </c>
      <c r="D45">
        <v>18363.308604858699</v>
      </c>
      <c r="E45">
        <v>18363.345331475899</v>
      </c>
      <c r="G45" s="23">
        <f t="shared" si="0"/>
        <v>-3.6726617199747125E-2</v>
      </c>
    </row>
    <row r="46" spans="1:7" x14ac:dyDescent="0.2">
      <c r="A46">
        <v>45</v>
      </c>
      <c r="B46">
        <v>41473.039909450301</v>
      </c>
      <c r="C46">
        <v>304</v>
      </c>
      <c r="D46">
        <v>41473.039909450301</v>
      </c>
      <c r="E46">
        <v>41473.122855530099</v>
      </c>
      <c r="G46" s="23">
        <f t="shared" si="0"/>
        <v>-8.2946079797693528E-2</v>
      </c>
    </row>
    <row r="47" spans="1:7" x14ac:dyDescent="0.2">
      <c r="A47">
        <v>46</v>
      </c>
      <c r="B47">
        <v>34310.079131296698</v>
      </c>
      <c r="C47">
        <v>314</v>
      </c>
      <c r="D47">
        <v>34310.079131296698</v>
      </c>
      <c r="E47">
        <v>34310.147751454897</v>
      </c>
      <c r="G47" s="23">
        <f t="shared" si="0"/>
        <v>-6.8620158199337311E-2</v>
      </c>
    </row>
    <row r="48" spans="1:7" x14ac:dyDescent="0.2">
      <c r="A48">
        <v>47</v>
      </c>
      <c r="B48">
        <v>18302.194791370599</v>
      </c>
      <c r="C48">
        <v>344</v>
      </c>
      <c r="D48">
        <v>18302.194791370599</v>
      </c>
      <c r="E48">
        <v>18302.231395760198</v>
      </c>
      <c r="G48" s="23">
        <f t="shared" si="0"/>
        <v>-3.66043895992334E-2</v>
      </c>
    </row>
    <row r="49" spans="1:7" x14ac:dyDescent="0.2">
      <c r="A49">
        <v>48</v>
      </c>
      <c r="B49">
        <v>63737.410097362103</v>
      </c>
      <c r="C49">
        <v>324</v>
      </c>
      <c r="D49">
        <v>63737.410097362103</v>
      </c>
      <c r="E49">
        <v>63737.5375721823</v>
      </c>
      <c r="G49" s="23">
        <f t="shared" si="0"/>
        <v>-0.12747482019767631</v>
      </c>
    </row>
    <row r="50" spans="1:7" x14ac:dyDescent="0.2">
      <c r="A50">
        <v>49</v>
      </c>
      <c r="B50">
        <v>50743.8733858907</v>
      </c>
      <c r="C50">
        <v>334</v>
      </c>
      <c r="D50">
        <v>50743.8733858907</v>
      </c>
      <c r="E50">
        <v>50743.974873637497</v>
      </c>
      <c r="G50" s="23">
        <f t="shared" si="0"/>
        <v>-0.10148774679691996</v>
      </c>
    </row>
    <row r="51" spans="1:7" x14ac:dyDescent="0.2">
      <c r="A51">
        <v>50</v>
      </c>
      <c r="B51">
        <v>47208.932682577499</v>
      </c>
      <c r="C51">
        <v>349</v>
      </c>
      <c r="D51">
        <v>47208.932682577499</v>
      </c>
      <c r="E51">
        <v>47209.027100442901</v>
      </c>
      <c r="G51" s="23">
        <f t="shared" si="0"/>
        <v>-9.4417865402647294E-2</v>
      </c>
    </row>
    <row r="52" spans="1:7" x14ac:dyDescent="0.2">
      <c r="A52">
        <v>51</v>
      </c>
      <c r="B52">
        <v>44721.071285776103</v>
      </c>
      <c r="C52">
        <v>355</v>
      </c>
      <c r="D52">
        <v>44721.071285776103</v>
      </c>
      <c r="E52">
        <v>44721.160727918701</v>
      </c>
      <c r="G52" s="23">
        <f t="shared" si="0"/>
        <v>-8.9442142598272767E-2</v>
      </c>
    </row>
    <row r="53" spans="1:7" x14ac:dyDescent="0.2">
      <c r="A53">
        <v>52</v>
      </c>
      <c r="B53">
        <v>55921.757076155001</v>
      </c>
      <c r="C53">
        <v>364</v>
      </c>
      <c r="D53">
        <v>55921.757076155001</v>
      </c>
      <c r="E53">
        <v>55921.868919669098</v>
      </c>
      <c r="G53" s="23">
        <f t="shared" si="0"/>
        <v>-0.11184351409610827</v>
      </c>
    </row>
    <row r="54" spans="1:7" x14ac:dyDescent="0.2">
      <c r="A54">
        <v>53</v>
      </c>
      <c r="B54">
        <v>19282.398629511201</v>
      </c>
      <c r="C54">
        <v>369</v>
      </c>
      <c r="D54">
        <v>19282.398629511201</v>
      </c>
      <c r="E54">
        <v>19282.437194308499</v>
      </c>
      <c r="G54" s="23">
        <f t="shared" si="0"/>
        <v>-3.8564797298022313E-2</v>
      </c>
    </row>
    <row r="55" spans="1:7" x14ac:dyDescent="0.2">
      <c r="A55">
        <v>54</v>
      </c>
      <c r="B55">
        <v>22531.629946866298</v>
      </c>
      <c r="C55">
        <v>379</v>
      </c>
      <c r="D55">
        <v>22531.629946866298</v>
      </c>
      <c r="E55">
        <v>22531.675010126201</v>
      </c>
      <c r="G55" s="23">
        <f t="shared" si="0"/>
        <v>-4.5063259902235586E-2</v>
      </c>
    </row>
    <row r="56" spans="1:7" x14ac:dyDescent="0.2">
      <c r="A56">
        <v>55</v>
      </c>
      <c r="B56">
        <v>30147.644367759101</v>
      </c>
      <c r="C56">
        <v>384</v>
      </c>
      <c r="D56">
        <v>30147.644367759101</v>
      </c>
      <c r="E56">
        <v>30147.7046630478</v>
      </c>
      <c r="G56" s="23">
        <f t="shared" si="0"/>
        <v>-6.0295288698398508E-2</v>
      </c>
    </row>
    <row r="57" spans="1:7" x14ac:dyDescent="0.2">
      <c r="A57">
        <v>56</v>
      </c>
      <c r="B57">
        <v>42233.749900335199</v>
      </c>
      <c r="C57">
        <v>386</v>
      </c>
      <c r="D57">
        <v>42233.749900335199</v>
      </c>
      <c r="E57">
        <v>42233.834367834999</v>
      </c>
      <c r="G57" s="23">
        <f t="shared" si="0"/>
        <v>-8.4467499800666701E-2</v>
      </c>
    </row>
    <row r="58" spans="1:7" x14ac:dyDescent="0.2">
      <c r="A58">
        <v>57</v>
      </c>
      <c r="B58">
        <v>43086.211263668498</v>
      </c>
      <c r="C58">
        <v>389</v>
      </c>
      <c r="D58">
        <v>43086.211263668498</v>
      </c>
      <c r="E58">
        <v>43086.297436091103</v>
      </c>
      <c r="G58" s="23">
        <f t="shared" si="0"/>
        <v>-8.6172422605159227E-2</v>
      </c>
    </row>
    <row r="59" spans="1:7" x14ac:dyDescent="0.2">
      <c r="A59">
        <v>58</v>
      </c>
      <c r="B59">
        <v>27859.9797928351</v>
      </c>
      <c r="C59">
        <v>394</v>
      </c>
      <c r="D59">
        <v>27859.9797928351</v>
      </c>
      <c r="E59">
        <v>27860.0355127947</v>
      </c>
      <c r="G59" s="23">
        <f t="shared" si="0"/>
        <v>-5.571995960053755E-2</v>
      </c>
    </row>
    <row r="60" spans="1:7" x14ac:dyDescent="0.2">
      <c r="A60">
        <v>59</v>
      </c>
      <c r="B60">
        <v>27122.640088132899</v>
      </c>
      <c r="C60">
        <v>404</v>
      </c>
      <c r="D60">
        <v>27122.640088132899</v>
      </c>
      <c r="E60">
        <v>27122.694333413099</v>
      </c>
      <c r="G60" s="23">
        <f t="shared" si="0"/>
        <v>-5.424528020012076E-2</v>
      </c>
    </row>
    <row r="61" spans="1:7" x14ac:dyDescent="0.2">
      <c r="A61">
        <v>60</v>
      </c>
      <c r="B61">
        <v>31346.831465175201</v>
      </c>
      <c r="C61">
        <v>409</v>
      </c>
      <c r="D61">
        <v>31346.831465175201</v>
      </c>
      <c r="E61">
        <v>31346.894158838099</v>
      </c>
      <c r="G61" s="23">
        <f t="shared" si="0"/>
        <v>-6.2693662897800095E-2</v>
      </c>
    </row>
    <row r="62" spans="1:7" x14ac:dyDescent="0.2">
      <c r="A62">
        <v>61</v>
      </c>
      <c r="B62">
        <v>28712.031673050002</v>
      </c>
      <c r="C62">
        <v>416</v>
      </c>
      <c r="D62">
        <v>28712.031673050002</v>
      </c>
      <c r="E62">
        <v>28712.089097113301</v>
      </c>
      <c r="G62" s="23">
        <f t="shared" si="0"/>
        <v>-5.7424063299549744E-2</v>
      </c>
    </row>
    <row r="63" spans="1:7" x14ac:dyDescent="0.2">
      <c r="A63">
        <v>62</v>
      </c>
      <c r="B63">
        <v>23549.056870458899</v>
      </c>
      <c r="C63">
        <v>421</v>
      </c>
      <c r="D63">
        <v>23549.056870458899</v>
      </c>
      <c r="E63">
        <v>23549.103968572701</v>
      </c>
      <c r="G63" s="23">
        <f t="shared" si="0"/>
        <v>-4.7098113802348962E-2</v>
      </c>
    </row>
    <row r="64" spans="1:7" x14ac:dyDescent="0.2">
      <c r="A64">
        <v>63</v>
      </c>
      <c r="B64">
        <v>22664.428825796302</v>
      </c>
      <c r="C64">
        <v>440</v>
      </c>
      <c r="D64">
        <v>22664.428825796302</v>
      </c>
      <c r="E64">
        <v>22664.474154653901</v>
      </c>
      <c r="G64" s="23">
        <f t="shared" si="0"/>
        <v>-4.5328857599088224E-2</v>
      </c>
    </row>
    <row r="65" spans="1:7" x14ac:dyDescent="0.2">
      <c r="A65">
        <v>64</v>
      </c>
      <c r="B65">
        <v>38226.702672737498</v>
      </c>
      <c r="C65">
        <v>442</v>
      </c>
      <c r="D65">
        <v>38226.702672737498</v>
      </c>
      <c r="E65">
        <v>38226.779126142799</v>
      </c>
      <c r="G65" s="23">
        <f t="shared" si="0"/>
        <v>-7.6453405301435851E-2</v>
      </c>
    </row>
    <row r="66" spans="1:7" x14ac:dyDescent="0.2">
      <c r="A66">
        <v>65</v>
      </c>
      <c r="B66">
        <v>17310.397595876399</v>
      </c>
      <c r="C66">
        <v>445</v>
      </c>
      <c r="D66">
        <v>17310.397595876399</v>
      </c>
      <c r="E66">
        <v>17310.432216671601</v>
      </c>
      <c r="G66" s="23">
        <f t="shared" si="0"/>
        <v>-3.4620795202499721E-2</v>
      </c>
    </row>
    <row r="67" spans="1:7" x14ac:dyDescent="0.2">
      <c r="A67">
        <v>66</v>
      </c>
      <c r="B67">
        <v>13362.296234298799</v>
      </c>
      <c r="C67">
        <v>460</v>
      </c>
      <c r="D67">
        <v>13362.296234298799</v>
      </c>
      <c r="E67">
        <v>13362.3229588913</v>
      </c>
      <c r="G67" s="23">
        <f t="shared" ref="G67:G130" si="1">D67-E67</f>
        <v>-2.6724592500613653E-2</v>
      </c>
    </row>
    <row r="68" spans="1:7" x14ac:dyDescent="0.2">
      <c r="A68">
        <v>67</v>
      </c>
      <c r="B68">
        <v>37602.377839793699</v>
      </c>
      <c r="C68">
        <v>462</v>
      </c>
      <c r="D68">
        <v>37602.377839793699</v>
      </c>
      <c r="E68">
        <v>37602.453044549402</v>
      </c>
      <c r="G68" s="23">
        <f t="shared" si="1"/>
        <v>-7.5204755703452975E-2</v>
      </c>
    </row>
    <row r="69" spans="1:7" x14ac:dyDescent="0.2">
      <c r="A69">
        <v>68</v>
      </c>
      <c r="B69">
        <v>48633.216240335598</v>
      </c>
      <c r="C69">
        <v>466</v>
      </c>
      <c r="D69">
        <v>48633.216240335598</v>
      </c>
      <c r="E69">
        <v>48633.3135067681</v>
      </c>
      <c r="G69" s="23">
        <f t="shared" si="1"/>
        <v>-9.7266432501783129E-2</v>
      </c>
    </row>
    <row r="70" spans="1:7" x14ac:dyDescent="0.2">
      <c r="A70">
        <v>69</v>
      </c>
      <c r="B70">
        <v>32509.722574144002</v>
      </c>
      <c r="C70">
        <v>471</v>
      </c>
      <c r="D70">
        <v>32509.722574144002</v>
      </c>
      <c r="E70">
        <v>32509.787593589099</v>
      </c>
      <c r="G70" s="23">
        <f t="shared" si="1"/>
        <v>-6.5019445097277639E-2</v>
      </c>
    </row>
    <row r="71" spans="1:7" x14ac:dyDescent="0.2">
      <c r="A71">
        <v>70</v>
      </c>
      <c r="B71">
        <v>36873.233827357202</v>
      </c>
      <c r="C71">
        <v>476</v>
      </c>
      <c r="D71">
        <v>36873.233827357202</v>
      </c>
      <c r="E71">
        <v>36873.307573824903</v>
      </c>
      <c r="G71" s="23">
        <f t="shared" si="1"/>
        <v>-7.3746467700402718E-2</v>
      </c>
    </row>
    <row r="72" spans="1:7" x14ac:dyDescent="0.2">
      <c r="A72">
        <v>71</v>
      </c>
      <c r="B72">
        <v>44174.682653175303</v>
      </c>
      <c r="C72">
        <v>526</v>
      </c>
      <c r="D72">
        <v>44174.682653175303</v>
      </c>
      <c r="E72">
        <v>44174.771002540598</v>
      </c>
      <c r="G72" s="23">
        <f t="shared" si="1"/>
        <v>-8.8349365294561721E-2</v>
      </c>
    </row>
    <row r="73" spans="1:7" x14ac:dyDescent="0.2">
      <c r="A73">
        <v>72</v>
      </c>
      <c r="B73">
        <v>21955.466140680899</v>
      </c>
      <c r="C73">
        <v>487</v>
      </c>
      <c r="D73">
        <v>21955.466140680899</v>
      </c>
      <c r="E73">
        <v>21955.510051613201</v>
      </c>
      <c r="G73" s="23">
        <f t="shared" si="1"/>
        <v>-4.3910932301514549E-2</v>
      </c>
    </row>
    <row r="74" spans="1:7" x14ac:dyDescent="0.2">
      <c r="A74">
        <v>73</v>
      </c>
      <c r="B74">
        <v>24152.398540376002</v>
      </c>
      <c r="C74">
        <v>491</v>
      </c>
      <c r="D74">
        <v>24152.398540376002</v>
      </c>
      <c r="E74">
        <v>24152.446845172999</v>
      </c>
      <c r="G74" s="23">
        <f t="shared" si="1"/>
        <v>-4.8304796997399535E-2</v>
      </c>
    </row>
    <row r="75" spans="1:7" x14ac:dyDescent="0.2">
      <c r="A75">
        <v>74</v>
      </c>
      <c r="B75">
        <v>45402.451359545899</v>
      </c>
      <c r="C75">
        <v>506</v>
      </c>
      <c r="D75">
        <v>45402.451359545899</v>
      </c>
      <c r="E75">
        <v>45402.542164448598</v>
      </c>
      <c r="G75" s="23">
        <f t="shared" si="1"/>
        <v>-9.0804902698437218E-2</v>
      </c>
    </row>
    <row r="76" spans="1:7" x14ac:dyDescent="0.2">
      <c r="A76">
        <v>75</v>
      </c>
      <c r="B76">
        <v>22553.711782269998</v>
      </c>
      <c r="C76">
        <v>520</v>
      </c>
      <c r="D76">
        <v>22553.711782269998</v>
      </c>
      <c r="E76">
        <v>22553.756889693599</v>
      </c>
      <c r="G76" s="23">
        <f t="shared" si="1"/>
        <v>-4.5107423600711627E-2</v>
      </c>
    </row>
    <row r="77" spans="1:7" x14ac:dyDescent="0.2">
      <c r="A77">
        <v>76</v>
      </c>
      <c r="B77">
        <v>14654.6138088558</v>
      </c>
      <c r="C77">
        <v>531</v>
      </c>
      <c r="D77">
        <v>14654.6138088558</v>
      </c>
      <c r="E77">
        <v>14654.643118083501</v>
      </c>
      <c r="G77" s="23">
        <f t="shared" si="1"/>
        <v>-2.9309227700650808E-2</v>
      </c>
    </row>
    <row r="78" spans="1:7" x14ac:dyDescent="0.2">
      <c r="A78">
        <v>77</v>
      </c>
      <c r="B78">
        <v>22137.329220658499</v>
      </c>
      <c r="C78">
        <v>538</v>
      </c>
      <c r="D78">
        <v>22137.329220658499</v>
      </c>
      <c r="E78">
        <v>22137.373495316901</v>
      </c>
      <c r="G78" s="23">
        <f t="shared" si="1"/>
        <v>-4.4274658401263878E-2</v>
      </c>
    </row>
    <row r="79" spans="1:7" x14ac:dyDescent="0.2">
      <c r="A79">
        <v>78</v>
      </c>
      <c r="B79">
        <v>28338.117055717601</v>
      </c>
      <c r="C79">
        <v>540</v>
      </c>
      <c r="D79">
        <v>28338.117055717601</v>
      </c>
      <c r="E79">
        <v>28338.173731951701</v>
      </c>
      <c r="G79" s="23">
        <f t="shared" si="1"/>
        <v>-5.6676234100450529E-2</v>
      </c>
    </row>
    <row r="80" spans="1:7" x14ac:dyDescent="0.2">
      <c r="A80">
        <v>79</v>
      </c>
      <c r="B80">
        <v>29900.729992713499</v>
      </c>
      <c r="C80">
        <v>542</v>
      </c>
      <c r="D80">
        <v>29900.729992713499</v>
      </c>
      <c r="E80">
        <v>29900.789794173499</v>
      </c>
      <c r="G80" s="23">
        <f t="shared" si="1"/>
        <v>-5.9801460000016959E-2</v>
      </c>
    </row>
    <row r="81" spans="1:7" x14ac:dyDescent="0.2">
      <c r="A81">
        <v>80</v>
      </c>
      <c r="B81">
        <v>26079.5172542369</v>
      </c>
      <c r="C81">
        <v>546</v>
      </c>
      <c r="D81">
        <v>26079.5172542369</v>
      </c>
      <c r="E81">
        <v>26079.569413271402</v>
      </c>
      <c r="G81" s="23">
        <f t="shared" si="1"/>
        <v>-5.2159034501528367E-2</v>
      </c>
    </row>
    <row r="82" spans="1:7" x14ac:dyDescent="0.2">
      <c r="A82">
        <v>81</v>
      </c>
      <c r="B82">
        <v>28528.572637425899</v>
      </c>
      <c r="C82">
        <v>551</v>
      </c>
      <c r="D82">
        <v>28528.572637425899</v>
      </c>
      <c r="E82">
        <v>28528.629694571198</v>
      </c>
      <c r="G82" s="23">
        <f t="shared" si="1"/>
        <v>-5.7057145299040712E-2</v>
      </c>
    </row>
    <row r="83" spans="1:7" x14ac:dyDescent="0.2">
      <c r="A83">
        <v>82</v>
      </c>
      <c r="B83">
        <v>31060.848662279699</v>
      </c>
      <c r="C83">
        <v>553</v>
      </c>
      <c r="D83">
        <v>31060.848662279699</v>
      </c>
      <c r="E83">
        <v>31060.910783977</v>
      </c>
      <c r="G83" s="23">
        <f t="shared" si="1"/>
        <v>-6.2121697301336098E-2</v>
      </c>
    </row>
    <row r="84" spans="1:7" x14ac:dyDescent="0.2">
      <c r="A84">
        <v>83</v>
      </c>
      <c r="B84">
        <v>58112.7945180194</v>
      </c>
      <c r="C84">
        <v>558</v>
      </c>
      <c r="D84">
        <v>58112.7945180194</v>
      </c>
      <c r="E84">
        <v>58112.910743608503</v>
      </c>
      <c r="G84" s="23">
        <f t="shared" si="1"/>
        <v>-0.11622558910312364</v>
      </c>
    </row>
    <row r="85" spans="1:7" x14ac:dyDescent="0.2">
      <c r="A85">
        <v>84</v>
      </c>
      <c r="B85">
        <v>18061.127568970998</v>
      </c>
      <c r="C85">
        <v>562</v>
      </c>
      <c r="D85">
        <v>18061.127568970998</v>
      </c>
      <c r="E85">
        <v>18061.163691226098</v>
      </c>
      <c r="G85" s="23">
        <f t="shared" si="1"/>
        <v>-3.6122255100053735E-2</v>
      </c>
    </row>
    <row r="86" spans="1:7" x14ac:dyDescent="0.2">
      <c r="A86">
        <v>85</v>
      </c>
      <c r="B86">
        <v>88566.555551833895</v>
      </c>
      <c r="C86">
        <v>567</v>
      </c>
      <c r="D86">
        <v>88566.555551833895</v>
      </c>
      <c r="E86">
        <v>88566.732684945106</v>
      </c>
      <c r="G86" s="23">
        <f t="shared" si="1"/>
        <v>-0.17713311121042352</v>
      </c>
    </row>
    <row r="87" spans="1:7" x14ac:dyDescent="0.2">
      <c r="A87">
        <v>86</v>
      </c>
      <c r="B87">
        <v>23960.244153133099</v>
      </c>
      <c r="C87">
        <v>573</v>
      </c>
      <c r="D87">
        <v>23960.244153133099</v>
      </c>
      <c r="E87">
        <v>23960.2920736214</v>
      </c>
      <c r="G87" s="23">
        <f t="shared" si="1"/>
        <v>-4.7920488301315345E-2</v>
      </c>
    </row>
    <row r="88" spans="1:7" x14ac:dyDescent="0.2">
      <c r="A88">
        <v>87</v>
      </c>
      <c r="B88">
        <v>15663.948194959799</v>
      </c>
      <c r="C88">
        <v>575</v>
      </c>
      <c r="D88">
        <v>15663.948194959799</v>
      </c>
      <c r="E88">
        <v>15663.9795228562</v>
      </c>
      <c r="G88" s="23">
        <f t="shared" si="1"/>
        <v>-3.1327896400398458E-2</v>
      </c>
    </row>
    <row r="89" spans="1:7" x14ac:dyDescent="0.2">
      <c r="A89">
        <v>88</v>
      </c>
      <c r="B89">
        <v>39377.529217989002</v>
      </c>
      <c r="C89">
        <v>577</v>
      </c>
      <c r="D89">
        <v>39377.529217989002</v>
      </c>
      <c r="E89">
        <v>39377.607973047401</v>
      </c>
      <c r="G89" s="23">
        <f t="shared" si="1"/>
        <v>-7.8755058399110567E-2</v>
      </c>
    </row>
    <row r="90" spans="1:7" x14ac:dyDescent="0.2">
      <c r="A90">
        <v>89</v>
      </c>
      <c r="B90">
        <v>30273.447598430401</v>
      </c>
      <c r="C90">
        <v>592</v>
      </c>
      <c r="D90">
        <v>30273.447598430401</v>
      </c>
      <c r="E90">
        <v>30273.508145325599</v>
      </c>
      <c r="G90" s="23">
        <f t="shared" si="1"/>
        <v>-6.0546895198058337E-2</v>
      </c>
    </row>
    <row r="91" spans="1:7" x14ac:dyDescent="0.2">
      <c r="A91">
        <v>90</v>
      </c>
      <c r="B91">
        <v>4520.3158360961697</v>
      </c>
      <c r="C91">
        <v>600</v>
      </c>
      <c r="D91">
        <v>4520.3158360961697</v>
      </c>
      <c r="E91">
        <v>4520.3248767278401</v>
      </c>
      <c r="G91" s="23">
        <f t="shared" si="1"/>
        <v>-9.0406316703592893E-3</v>
      </c>
    </row>
    <row r="92" spans="1:7" x14ac:dyDescent="0.2">
      <c r="A92">
        <v>91</v>
      </c>
      <c r="B92">
        <v>35039.226079984299</v>
      </c>
      <c r="C92">
        <v>602</v>
      </c>
      <c r="D92">
        <v>35039.226079984299</v>
      </c>
      <c r="E92">
        <v>35039.296158436402</v>
      </c>
      <c r="G92" s="23">
        <f t="shared" si="1"/>
        <v>-7.0078452103189193E-2</v>
      </c>
    </row>
    <row r="93" spans="1:7" x14ac:dyDescent="0.2">
      <c r="A93">
        <v>92</v>
      </c>
      <c r="B93">
        <v>17097.466546068699</v>
      </c>
      <c r="C93">
        <v>608</v>
      </c>
      <c r="D93">
        <v>17097.466546068699</v>
      </c>
      <c r="E93">
        <v>17097.500741001801</v>
      </c>
      <c r="G93" s="23">
        <f t="shared" si="1"/>
        <v>-3.4194933101389324E-2</v>
      </c>
    </row>
    <row r="94" spans="1:7" x14ac:dyDescent="0.2">
      <c r="A94">
        <v>93</v>
      </c>
      <c r="B94">
        <v>12865.4733414526</v>
      </c>
      <c r="C94">
        <v>616</v>
      </c>
      <c r="D94">
        <v>12865.4733414526</v>
      </c>
      <c r="E94">
        <v>12865.4990723993</v>
      </c>
      <c r="G94" s="23">
        <f t="shared" si="1"/>
        <v>-2.5730946699695778E-2</v>
      </c>
    </row>
    <row r="95" spans="1:7" x14ac:dyDescent="0.2">
      <c r="A95">
        <v>94</v>
      </c>
      <c r="B95">
        <v>21224.620104897502</v>
      </c>
      <c r="C95">
        <v>622</v>
      </c>
      <c r="D95">
        <v>21224.620104897502</v>
      </c>
      <c r="E95">
        <v>21224.6625541377</v>
      </c>
      <c r="G95" s="23">
        <f t="shared" si="1"/>
        <v>-4.2449240198038751E-2</v>
      </c>
    </row>
    <row r="96" spans="1:7" x14ac:dyDescent="0.2">
      <c r="A96">
        <v>95</v>
      </c>
      <c r="B96">
        <v>36773.607504033898</v>
      </c>
      <c r="C96">
        <v>641</v>
      </c>
      <c r="D96">
        <v>36773.607504033898</v>
      </c>
      <c r="E96">
        <v>36773.681051248903</v>
      </c>
      <c r="G96" s="23">
        <f t="shared" si="1"/>
        <v>-7.3547215004509781E-2</v>
      </c>
    </row>
    <row r="97" spans="1:7" x14ac:dyDescent="0.2">
      <c r="A97">
        <v>96</v>
      </c>
      <c r="B97">
        <v>7549.18748785154</v>
      </c>
      <c r="C97">
        <v>628</v>
      </c>
      <c r="D97">
        <v>7549.18748785154</v>
      </c>
      <c r="E97">
        <v>7549.20258622652</v>
      </c>
      <c r="G97" s="23">
        <f t="shared" si="1"/>
        <v>-1.5098374979970686E-2</v>
      </c>
    </row>
    <row r="98" spans="1:7" x14ac:dyDescent="0.2">
      <c r="A98">
        <v>97</v>
      </c>
      <c r="B98">
        <v>19659.8314720253</v>
      </c>
      <c r="C98">
        <v>630</v>
      </c>
      <c r="D98">
        <v>19659.8314720253</v>
      </c>
      <c r="E98">
        <v>19659.870791688201</v>
      </c>
      <c r="G98" s="23">
        <f t="shared" si="1"/>
        <v>-3.9319662901107222E-2</v>
      </c>
    </row>
    <row r="99" spans="1:7" x14ac:dyDescent="0.2">
      <c r="A99">
        <v>98</v>
      </c>
      <c r="B99">
        <v>13025.652386578</v>
      </c>
      <c r="C99">
        <v>632</v>
      </c>
      <c r="D99">
        <v>13025.652386578</v>
      </c>
      <c r="E99">
        <v>13025.6784378828</v>
      </c>
      <c r="G99" s="23">
        <f t="shared" si="1"/>
        <v>-2.6051304799693753E-2</v>
      </c>
    </row>
    <row r="100" spans="1:7" x14ac:dyDescent="0.2">
      <c r="A100">
        <v>99</v>
      </c>
      <c r="B100">
        <v>41159.075982239498</v>
      </c>
      <c r="C100">
        <v>1225</v>
      </c>
      <c r="D100">
        <v>41159.075982239498</v>
      </c>
      <c r="E100">
        <v>41159.1583003915</v>
      </c>
      <c r="G100" s="23">
        <f t="shared" si="1"/>
        <v>-8.2318152002699208E-2</v>
      </c>
    </row>
    <row r="101" spans="1:7" x14ac:dyDescent="0.2">
      <c r="A101">
        <v>100</v>
      </c>
      <c r="B101">
        <v>21646.301981561101</v>
      </c>
      <c r="C101">
        <v>648</v>
      </c>
      <c r="D101">
        <v>21646.301981561101</v>
      </c>
      <c r="E101">
        <v>21646.345274165</v>
      </c>
      <c r="G101" s="23">
        <f t="shared" si="1"/>
        <v>-4.3292603899317328E-2</v>
      </c>
    </row>
    <row r="102" spans="1:7" x14ac:dyDescent="0.2">
      <c r="A102">
        <v>101</v>
      </c>
      <c r="B102">
        <v>34466.160081832997</v>
      </c>
      <c r="C102">
        <v>658</v>
      </c>
      <c r="D102">
        <v>34466.160081832997</v>
      </c>
      <c r="E102">
        <v>34466.229014153098</v>
      </c>
      <c r="G102" s="23">
        <f t="shared" si="1"/>
        <v>-6.8932320100429934E-2</v>
      </c>
    </row>
    <row r="103" spans="1:7" x14ac:dyDescent="0.2">
      <c r="A103">
        <v>102</v>
      </c>
      <c r="B103">
        <v>65471.401265729401</v>
      </c>
      <c r="C103">
        <v>662</v>
      </c>
      <c r="D103">
        <v>65471.401265729401</v>
      </c>
      <c r="E103">
        <v>65471.532208532</v>
      </c>
      <c r="G103" s="23">
        <f t="shared" si="1"/>
        <v>-0.13094280259974767</v>
      </c>
    </row>
    <row r="104" spans="1:7" x14ac:dyDescent="0.2">
      <c r="A104">
        <v>103</v>
      </c>
      <c r="B104">
        <v>49309.335226893003</v>
      </c>
      <c r="C104">
        <v>681</v>
      </c>
      <c r="D104">
        <v>49309.335226893003</v>
      </c>
      <c r="E104">
        <v>49309.433845563399</v>
      </c>
      <c r="G104" s="23">
        <f t="shared" si="1"/>
        <v>-9.8618670395808294E-2</v>
      </c>
    </row>
    <row r="105" spans="1:7" x14ac:dyDescent="0.2">
      <c r="A105">
        <v>104</v>
      </c>
      <c r="B105">
        <v>45009.351181101803</v>
      </c>
      <c r="C105">
        <v>672</v>
      </c>
      <c r="D105">
        <v>45009.351181101803</v>
      </c>
      <c r="E105">
        <v>45009.441199804198</v>
      </c>
      <c r="G105" s="23">
        <f t="shared" si="1"/>
        <v>-9.0018702394445427E-2</v>
      </c>
    </row>
    <row r="106" spans="1:7" x14ac:dyDescent="0.2">
      <c r="A106">
        <v>105</v>
      </c>
      <c r="B106">
        <v>27959.005999446399</v>
      </c>
      <c r="C106">
        <v>677</v>
      </c>
      <c r="D106">
        <v>27959.005999446399</v>
      </c>
      <c r="E106">
        <v>27959.061917458399</v>
      </c>
      <c r="G106" s="23">
        <f t="shared" si="1"/>
        <v>-5.5918011999892769E-2</v>
      </c>
    </row>
    <row r="107" spans="1:7" x14ac:dyDescent="0.2">
      <c r="A107">
        <v>106</v>
      </c>
      <c r="B107">
        <v>16654.594598237501</v>
      </c>
      <c r="C107">
        <v>682</v>
      </c>
      <c r="D107">
        <v>16654.594598237501</v>
      </c>
      <c r="E107">
        <v>16654.6279074267</v>
      </c>
      <c r="G107" s="23">
        <f t="shared" si="1"/>
        <v>-3.3309189198917011E-2</v>
      </c>
    </row>
    <row r="108" spans="1:7" x14ac:dyDescent="0.2">
      <c r="A108">
        <v>107</v>
      </c>
      <c r="B108">
        <v>70531.154773083195</v>
      </c>
      <c r="C108">
        <v>688</v>
      </c>
      <c r="D108">
        <v>70531.154773083195</v>
      </c>
      <c r="E108">
        <v>70531.295835392695</v>
      </c>
      <c r="G108" s="23">
        <f t="shared" si="1"/>
        <v>-0.14106230949983001</v>
      </c>
    </row>
    <row r="109" spans="1:7" x14ac:dyDescent="0.2">
      <c r="A109">
        <v>108</v>
      </c>
      <c r="B109">
        <v>18183.3314267612</v>
      </c>
      <c r="C109">
        <v>726</v>
      </c>
      <c r="D109">
        <v>18183.3314267612</v>
      </c>
      <c r="E109">
        <v>18183.367793424099</v>
      </c>
      <c r="G109" s="23">
        <f t="shared" si="1"/>
        <v>-3.6366662898217328E-2</v>
      </c>
    </row>
    <row r="110" spans="1:7" x14ac:dyDescent="0.2">
      <c r="A110">
        <v>109</v>
      </c>
      <c r="B110">
        <v>67488.561527540602</v>
      </c>
      <c r="C110">
        <v>700</v>
      </c>
      <c r="D110">
        <v>67488.561527540602</v>
      </c>
      <c r="E110">
        <v>67488.696504663705</v>
      </c>
      <c r="G110" s="23">
        <f t="shared" si="1"/>
        <v>-0.13497712310345378</v>
      </c>
    </row>
    <row r="111" spans="1:7" x14ac:dyDescent="0.2">
      <c r="A111">
        <v>110</v>
      </c>
      <c r="B111">
        <v>28207.117283230898</v>
      </c>
      <c r="C111">
        <v>702</v>
      </c>
      <c r="D111">
        <v>28207.117283230898</v>
      </c>
      <c r="E111">
        <v>28207.1736974655</v>
      </c>
      <c r="G111" s="23">
        <f t="shared" si="1"/>
        <v>-5.6414234601106727E-2</v>
      </c>
    </row>
    <row r="112" spans="1:7" x14ac:dyDescent="0.2">
      <c r="A112">
        <v>111</v>
      </c>
      <c r="B112">
        <v>37124.364052375902</v>
      </c>
      <c r="C112">
        <v>711</v>
      </c>
      <c r="D112">
        <v>37124.364052375902</v>
      </c>
      <c r="E112">
        <v>37124.438301103997</v>
      </c>
      <c r="G112" s="23">
        <f t="shared" si="1"/>
        <v>-7.4248728094971739E-2</v>
      </c>
    </row>
    <row r="113" spans="1:7" x14ac:dyDescent="0.2">
      <c r="A113">
        <v>112</v>
      </c>
      <c r="B113">
        <v>13819.4474775171</v>
      </c>
      <c r="C113">
        <v>716</v>
      </c>
      <c r="D113">
        <v>13819.4474775171</v>
      </c>
      <c r="E113">
        <v>13819.475116412001</v>
      </c>
      <c r="G113" s="23">
        <f t="shared" si="1"/>
        <v>-2.7638894900519517E-2</v>
      </c>
    </row>
    <row r="114" spans="1:7" x14ac:dyDescent="0.2">
      <c r="A114">
        <v>113</v>
      </c>
      <c r="B114">
        <v>45060.611719440203</v>
      </c>
      <c r="C114">
        <v>718</v>
      </c>
      <c r="D114">
        <v>45060.611719440203</v>
      </c>
      <c r="E114">
        <v>45060.701840663598</v>
      </c>
      <c r="G114" s="23">
        <f t="shared" si="1"/>
        <v>-9.0121223394817207E-2</v>
      </c>
    </row>
    <row r="115" spans="1:7" x14ac:dyDescent="0.2">
      <c r="A115">
        <v>114</v>
      </c>
      <c r="B115">
        <v>30175.0210939067</v>
      </c>
      <c r="C115">
        <v>1240</v>
      </c>
      <c r="D115">
        <v>30175.0210939067</v>
      </c>
      <c r="E115">
        <v>30175.0814439489</v>
      </c>
      <c r="G115" s="23">
        <f t="shared" si="1"/>
        <v>-6.0350042200298049E-2</v>
      </c>
    </row>
    <row r="116" spans="1:7" x14ac:dyDescent="0.2">
      <c r="A116">
        <v>115</v>
      </c>
      <c r="B116">
        <v>13025.395265465901</v>
      </c>
      <c r="C116">
        <v>731</v>
      </c>
      <c r="D116">
        <v>13025.395265465901</v>
      </c>
      <c r="E116">
        <v>13025.421316256399</v>
      </c>
      <c r="G116" s="23">
        <f t="shared" si="1"/>
        <v>-2.6050790498629794E-2</v>
      </c>
    </row>
    <row r="117" spans="1:7" x14ac:dyDescent="0.2">
      <c r="A117">
        <v>116</v>
      </c>
      <c r="B117">
        <v>17600.4364549405</v>
      </c>
      <c r="C117">
        <v>1250</v>
      </c>
      <c r="D117">
        <v>17600.4364549405</v>
      </c>
      <c r="E117">
        <v>17600.471655813399</v>
      </c>
      <c r="G117" s="23">
        <f t="shared" si="1"/>
        <v>-3.5200872898712987E-2</v>
      </c>
    </row>
    <row r="118" spans="1:7" x14ac:dyDescent="0.2">
      <c r="A118">
        <v>117</v>
      </c>
      <c r="B118">
        <v>65156.941344345403</v>
      </c>
      <c r="C118">
        <v>737</v>
      </c>
      <c r="D118">
        <v>65156.941344345403</v>
      </c>
      <c r="E118">
        <v>65157.071658228102</v>
      </c>
      <c r="G118" s="23">
        <f t="shared" si="1"/>
        <v>-0.13031388269882882</v>
      </c>
    </row>
    <row r="119" spans="1:7" x14ac:dyDescent="0.2">
      <c r="A119">
        <v>118</v>
      </c>
      <c r="B119">
        <v>22095.360070902399</v>
      </c>
      <c r="C119">
        <v>742</v>
      </c>
      <c r="D119">
        <v>22095.360070902399</v>
      </c>
      <c r="E119">
        <v>22095.4042616226</v>
      </c>
      <c r="G119" s="23">
        <f t="shared" si="1"/>
        <v>-4.4190720200276701E-2</v>
      </c>
    </row>
    <row r="120" spans="1:7" x14ac:dyDescent="0.2">
      <c r="A120">
        <v>119</v>
      </c>
      <c r="B120">
        <v>38596.323220800601</v>
      </c>
      <c r="C120">
        <v>765</v>
      </c>
      <c r="D120">
        <v>38596.323220800601</v>
      </c>
      <c r="E120">
        <v>38596.400413447103</v>
      </c>
      <c r="G120" s="23">
        <f t="shared" si="1"/>
        <v>-7.7192646502226125E-2</v>
      </c>
    </row>
    <row r="121" spans="1:7" x14ac:dyDescent="0.2">
      <c r="A121">
        <v>120</v>
      </c>
      <c r="B121">
        <v>35913.359948011697</v>
      </c>
      <c r="C121">
        <v>770</v>
      </c>
      <c r="D121">
        <v>35913.359948011697</v>
      </c>
      <c r="E121">
        <v>35913.431774731602</v>
      </c>
      <c r="G121" s="23">
        <f t="shared" si="1"/>
        <v>-7.1826719904493075E-2</v>
      </c>
    </row>
    <row r="122" spans="1:7" x14ac:dyDescent="0.2">
      <c r="A122">
        <v>121</v>
      </c>
      <c r="B122">
        <v>18374.5723498527</v>
      </c>
      <c r="C122">
        <v>775</v>
      </c>
      <c r="D122">
        <v>18374.5723498527</v>
      </c>
      <c r="E122">
        <v>18374.6090989974</v>
      </c>
      <c r="G122" s="23">
        <f t="shared" si="1"/>
        <v>-3.6749144699570024E-2</v>
      </c>
    </row>
    <row r="123" spans="1:7" x14ac:dyDescent="0.2">
      <c r="A123">
        <v>122</v>
      </c>
      <c r="B123">
        <v>41862.040943111402</v>
      </c>
      <c r="C123">
        <v>786</v>
      </c>
      <c r="D123">
        <v>41862.040943111402</v>
      </c>
      <c r="E123">
        <v>41862.124667193297</v>
      </c>
      <c r="G123" s="23">
        <f t="shared" si="1"/>
        <v>-8.3724081894615665E-2</v>
      </c>
    </row>
    <row r="124" spans="1:7" x14ac:dyDescent="0.2">
      <c r="A124">
        <v>123</v>
      </c>
      <c r="B124">
        <v>32490.998004559999</v>
      </c>
      <c r="C124">
        <v>788</v>
      </c>
      <c r="D124">
        <v>32490.998004559999</v>
      </c>
      <c r="E124">
        <v>32491.062986556</v>
      </c>
      <c r="G124" s="23">
        <f t="shared" si="1"/>
        <v>-6.4981996001733933E-2</v>
      </c>
    </row>
    <row r="125" spans="1:7" x14ac:dyDescent="0.2">
      <c r="A125">
        <v>124</v>
      </c>
      <c r="B125">
        <v>21925.889236364099</v>
      </c>
      <c r="C125">
        <v>794</v>
      </c>
      <c r="D125">
        <v>21925.889236364099</v>
      </c>
      <c r="E125">
        <v>21925.933088142599</v>
      </c>
      <c r="G125" s="23">
        <f t="shared" si="1"/>
        <v>-4.3851778500538785E-2</v>
      </c>
    </row>
    <row r="126" spans="1:7" x14ac:dyDescent="0.2">
      <c r="A126">
        <v>125</v>
      </c>
      <c r="B126">
        <v>17785.0365294322</v>
      </c>
      <c r="C126">
        <v>799</v>
      </c>
      <c r="D126">
        <v>17785.0365294322</v>
      </c>
      <c r="E126">
        <v>17785.0720995052</v>
      </c>
      <c r="G126" s="23">
        <f t="shared" si="1"/>
        <v>-3.5570072999689728E-2</v>
      </c>
    </row>
    <row r="127" spans="1:7" x14ac:dyDescent="0.2">
      <c r="A127">
        <v>126</v>
      </c>
      <c r="B127">
        <v>57019.024781238302</v>
      </c>
      <c r="C127">
        <v>801</v>
      </c>
      <c r="D127">
        <v>57019.024781238302</v>
      </c>
      <c r="E127">
        <v>57019.138819287902</v>
      </c>
      <c r="G127" s="23">
        <f t="shared" si="1"/>
        <v>-0.11403804959991248</v>
      </c>
    </row>
    <row r="128" spans="1:7" x14ac:dyDescent="0.2">
      <c r="A128">
        <v>127</v>
      </c>
      <c r="B128">
        <v>29013.704292567902</v>
      </c>
      <c r="C128">
        <v>840</v>
      </c>
      <c r="D128">
        <v>29013.704292567902</v>
      </c>
      <c r="E128">
        <v>29013.7623199765</v>
      </c>
      <c r="G128" s="23">
        <f t="shared" si="1"/>
        <v>-5.8027408598718466E-2</v>
      </c>
    </row>
    <row r="129" spans="1:7" x14ac:dyDescent="0.2">
      <c r="A129">
        <v>128</v>
      </c>
      <c r="B129">
        <v>38737.517600745501</v>
      </c>
      <c r="C129">
        <v>890</v>
      </c>
      <c r="D129">
        <v>38737.517600745501</v>
      </c>
      <c r="E129">
        <v>38737.5950757807</v>
      </c>
      <c r="G129" s="23">
        <f t="shared" si="1"/>
        <v>-7.7475035199313425E-2</v>
      </c>
    </row>
    <row r="130" spans="1:7" x14ac:dyDescent="0.2">
      <c r="A130">
        <v>129</v>
      </c>
      <c r="B130">
        <v>57232.763514886203</v>
      </c>
      <c r="C130">
        <v>855</v>
      </c>
      <c r="D130">
        <v>57232.763514886203</v>
      </c>
      <c r="E130">
        <v>57232.877980413199</v>
      </c>
      <c r="G130" s="23">
        <f t="shared" si="1"/>
        <v>-0.11446552699635504</v>
      </c>
    </row>
    <row r="131" spans="1:7" x14ac:dyDescent="0.2">
      <c r="A131">
        <v>130</v>
      </c>
      <c r="B131">
        <v>39075.858822275703</v>
      </c>
      <c r="C131">
        <v>865</v>
      </c>
      <c r="D131">
        <v>39075.858822275703</v>
      </c>
      <c r="E131">
        <v>39075.936973993303</v>
      </c>
      <c r="G131" s="23">
        <f t="shared" ref="G131:G194" si="2">D131-E131</f>
        <v>-7.8151717600121628E-2</v>
      </c>
    </row>
    <row r="132" spans="1:7" x14ac:dyDescent="0.2">
      <c r="A132">
        <v>131</v>
      </c>
      <c r="B132">
        <v>57155.9197862703</v>
      </c>
      <c r="C132">
        <v>866</v>
      </c>
      <c r="D132">
        <v>57155.9197862703</v>
      </c>
      <c r="E132">
        <v>57156.034098109798</v>
      </c>
      <c r="G132" s="23">
        <f t="shared" si="2"/>
        <v>-0.11431183949753176</v>
      </c>
    </row>
    <row r="133" spans="1:7" x14ac:dyDescent="0.2">
      <c r="A133">
        <v>132</v>
      </c>
      <c r="B133">
        <v>65632.179860635806</v>
      </c>
      <c r="C133">
        <v>875</v>
      </c>
      <c r="D133">
        <v>65632.179860635806</v>
      </c>
      <c r="E133">
        <v>65632.311124995496</v>
      </c>
      <c r="G133" s="23">
        <f t="shared" si="2"/>
        <v>-0.13126435969024897</v>
      </c>
    </row>
    <row r="134" spans="1:7" x14ac:dyDescent="0.2">
      <c r="A134">
        <v>133</v>
      </c>
      <c r="B134">
        <v>51872.2073109825</v>
      </c>
      <c r="C134">
        <v>880</v>
      </c>
      <c r="D134">
        <v>51872.2073109825</v>
      </c>
      <c r="E134">
        <v>51872.3110553972</v>
      </c>
      <c r="G134" s="23">
        <f t="shared" si="2"/>
        <v>-0.10374441470048623</v>
      </c>
    </row>
    <row r="135" spans="1:7" x14ac:dyDescent="0.2">
      <c r="A135">
        <v>134</v>
      </c>
      <c r="B135">
        <v>85908.473038816301</v>
      </c>
      <c r="C135">
        <v>885</v>
      </c>
      <c r="D135">
        <v>85908.473038816301</v>
      </c>
      <c r="E135">
        <v>85908.644855762293</v>
      </c>
      <c r="G135" s="23">
        <f t="shared" si="2"/>
        <v>-0.17181694599275943</v>
      </c>
    </row>
    <row r="136" spans="1:7" x14ac:dyDescent="0.2">
      <c r="A136">
        <v>135</v>
      </c>
      <c r="B136">
        <v>50923.057580700901</v>
      </c>
      <c r="C136">
        <v>887</v>
      </c>
      <c r="D136">
        <v>50923.057580700901</v>
      </c>
      <c r="E136">
        <v>50923.159426816099</v>
      </c>
      <c r="G136" s="23">
        <f t="shared" si="2"/>
        <v>-0.10184611519798636</v>
      </c>
    </row>
    <row r="137" spans="1:7" x14ac:dyDescent="0.2">
      <c r="A137">
        <v>136</v>
      </c>
      <c r="B137">
        <v>40059.510873114203</v>
      </c>
      <c r="C137">
        <v>901</v>
      </c>
      <c r="D137">
        <v>40059.510873114203</v>
      </c>
      <c r="E137">
        <v>40059.590992136</v>
      </c>
      <c r="G137" s="23">
        <f t="shared" si="2"/>
        <v>-8.0119021797145251E-2</v>
      </c>
    </row>
    <row r="138" spans="1:7" x14ac:dyDescent="0.2">
      <c r="A138">
        <v>137</v>
      </c>
      <c r="B138">
        <v>40538.847722861603</v>
      </c>
      <c r="C138">
        <v>911</v>
      </c>
      <c r="D138">
        <v>40538.847722861603</v>
      </c>
      <c r="E138">
        <v>40538.9288005571</v>
      </c>
      <c r="G138" s="23">
        <f t="shared" si="2"/>
        <v>-8.1077695496787783E-2</v>
      </c>
    </row>
    <row r="139" spans="1:7" x14ac:dyDescent="0.2">
      <c r="A139">
        <v>138</v>
      </c>
      <c r="B139">
        <v>26906.0063293979</v>
      </c>
      <c r="C139">
        <v>925</v>
      </c>
      <c r="D139">
        <v>26906.0063293979</v>
      </c>
      <c r="E139">
        <v>26906.060141410599</v>
      </c>
      <c r="G139" s="23">
        <f t="shared" si="2"/>
        <v>-5.3812012698472245E-2</v>
      </c>
    </row>
    <row r="140" spans="1:7" x14ac:dyDescent="0.2">
      <c r="A140">
        <v>139</v>
      </c>
      <c r="B140">
        <v>34039.348676197398</v>
      </c>
      <c r="C140">
        <v>917</v>
      </c>
      <c r="D140">
        <v>34039.348676197398</v>
      </c>
      <c r="E140">
        <v>34039.416754894803</v>
      </c>
      <c r="G140" s="23">
        <f t="shared" si="2"/>
        <v>-6.8078697404416744E-2</v>
      </c>
    </row>
    <row r="141" spans="1:7" x14ac:dyDescent="0.2">
      <c r="A141">
        <v>140</v>
      </c>
      <c r="B141">
        <v>36407.888747819903</v>
      </c>
      <c r="C141">
        <v>921</v>
      </c>
      <c r="D141">
        <v>36407.888747819903</v>
      </c>
      <c r="E141">
        <v>36407.961563597397</v>
      </c>
      <c r="G141" s="23">
        <f t="shared" si="2"/>
        <v>-7.2815777493815403E-2</v>
      </c>
    </row>
    <row r="142" spans="1:7" x14ac:dyDescent="0.2">
      <c r="A142">
        <v>141</v>
      </c>
      <c r="B142">
        <v>50244.565014405904</v>
      </c>
      <c r="C142">
        <v>947</v>
      </c>
      <c r="D142">
        <v>50244.565014405904</v>
      </c>
      <c r="E142">
        <v>50244.6655035359</v>
      </c>
      <c r="G142" s="23">
        <f t="shared" si="2"/>
        <v>-0.10048912999627646</v>
      </c>
    </row>
    <row r="143" spans="1:7" x14ac:dyDescent="0.2">
      <c r="A143">
        <v>142</v>
      </c>
      <c r="B143">
        <v>42865.477249632197</v>
      </c>
      <c r="C143">
        <v>955</v>
      </c>
      <c r="D143">
        <v>42865.477249632197</v>
      </c>
      <c r="E143">
        <v>42865.562980586699</v>
      </c>
      <c r="G143" s="23">
        <f t="shared" si="2"/>
        <v>-8.5730954502651002E-2</v>
      </c>
    </row>
    <row r="144" spans="1:7" x14ac:dyDescent="0.2">
      <c r="A144">
        <v>143</v>
      </c>
      <c r="B144">
        <v>50221.855162662403</v>
      </c>
      <c r="C144">
        <v>957</v>
      </c>
      <c r="D144">
        <v>50221.855162662403</v>
      </c>
      <c r="E144">
        <v>50221.9556063727</v>
      </c>
      <c r="G144" s="23">
        <f t="shared" si="2"/>
        <v>-0.10044371029653121</v>
      </c>
    </row>
    <row r="145" spans="1:7" x14ac:dyDescent="0.2">
      <c r="A145">
        <v>144</v>
      </c>
      <c r="B145">
        <v>95002.767083761995</v>
      </c>
      <c r="C145">
        <v>961</v>
      </c>
      <c r="D145">
        <v>95002.767083761995</v>
      </c>
      <c r="E145">
        <v>95002.957089296193</v>
      </c>
      <c r="G145" s="23">
        <f t="shared" si="2"/>
        <v>-0.19000553419755306</v>
      </c>
    </row>
    <row r="146" spans="1:7" x14ac:dyDescent="0.2">
      <c r="A146">
        <v>145</v>
      </c>
      <c r="B146">
        <v>41281.744091849003</v>
      </c>
      <c r="C146">
        <v>977</v>
      </c>
      <c r="D146">
        <v>41281.744091849003</v>
      </c>
      <c r="E146">
        <v>41281.826655337201</v>
      </c>
      <c r="G146" s="23">
        <f t="shared" si="2"/>
        <v>-8.2563488198502455E-2</v>
      </c>
    </row>
    <row r="147" spans="1:7" x14ac:dyDescent="0.2">
      <c r="A147">
        <v>146</v>
      </c>
      <c r="B147">
        <v>35468.139483391496</v>
      </c>
      <c r="C147">
        <v>984</v>
      </c>
      <c r="D147">
        <v>35468.139483391496</v>
      </c>
      <c r="E147">
        <v>35468.210419670402</v>
      </c>
      <c r="G147" s="23">
        <f t="shared" si="2"/>
        <v>-7.0936278905719519E-2</v>
      </c>
    </row>
    <row r="148" spans="1:7" x14ac:dyDescent="0.2">
      <c r="A148">
        <v>147</v>
      </c>
      <c r="B148">
        <v>46055.356578363797</v>
      </c>
      <c r="C148">
        <v>986</v>
      </c>
      <c r="D148">
        <v>46055.356578363797</v>
      </c>
      <c r="E148">
        <v>46055.448689076897</v>
      </c>
      <c r="G148" s="23">
        <f t="shared" si="2"/>
        <v>-9.211071309982799E-2</v>
      </c>
    </row>
    <row r="149" spans="1:7" x14ac:dyDescent="0.2">
      <c r="A149">
        <v>148</v>
      </c>
      <c r="B149">
        <v>22736.5792096611</v>
      </c>
      <c r="C149">
        <v>996</v>
      </c>
      <c r="D149">
        <v>22736.5792096611</v>
      </c>
      <c r="E149">
        <v>22736.6246828195</v>
      </c>
      <c r="G149" s="23">
        <f t="shared" si="2"/>
        <v>-4.5473158399545355E-2</v>
      </c>
    </row>
    <row r="150" spans="1:7" x14ac:dyDescent="0.2">
      <c r="A150">
        <v>149</v>
      </c>
      <c r="B150">
        <v>87826.214824318493</v>
      </c>
      <c r="C150">
        <v>1002</v>
      </c>
      <c r="D150">
        <v>87826.214824318493</v>
      </c>
      <c r="E150">
        <v>87826.390476748202</v>
      </c>
      <c r="G150" s="23">
        <f t="shared" si="2"/>
        <v>-0.17565242970886175</v>
      </c>
    </row>
    <row r="151" spans="1:7" x14ac:dyDescent="0.2">
      <c r="A151">
        <v>150</v>
      </c>
      <c r="B151">
        <v>49135.6119846441</v>
      </c>
      <c r="C151">
        <v>1004</v>
      </c>
      <c r="D151">
        <v>49135.6119846441</v>
      </c>
      <c r="E151">
        <v>49135.7102558681</v>
      </c>
      <c r="G151" s="23">
        <f t="shared" si="2"/>
        <v>-9.8271224000200164E-2</v>
      </c>
    </row>
    <row r="152" spans="1:7" x14ac:dyDescent="0.2">
      <c r="A152">
        <v>151</v>
      </c>
      <c r="B152">
        <v>17386.0371746251</v>
      </c>
      <c r="C152">
        <v>1006</v>
      </c>
      <c r="D152">
        <v>17386.0371746251</v>
      </c>
      <c r="E152">
        <v>17386.071946699401</v>
      </c>
      <c r="G152" s="23">
        <f t="shared" si="2"/>
        <v>-3.4772074301145039E-2</v>
      </c>
    </row>
    <row r="153" spans="1:7" x14ac:dyDescent="0.2">
      <c r="A153">
        <v>152</v>
      </c>
      <c r="B153">
        <v>101286.586858879</v>
      </c>
      <c r="C153">
        <v>1011</v>
      </c>
      <c r="D153">
        <v>101286.586858879</v>
      </c>
      <c r="E153">
        <v>101286.789432053</v>
      </c>
      <c r="G153" s="23">
        <f t="shared" si="2"/>
        <v>-0.20257317399955355</v>
      </c>
    </row>
    <row r="154" spans="1:7" x14ac:dyDescent="0.2">
      <c r="A154">
        <v>153</v>
      </c>
      <c r="B154">
        <v>42186.289179217798</v>
      </c>
      <c r="C154">
        <v>1020</v>
      </c>
      <c r="D154">
        <v>42186.289179217798</v>
      </c>
      <c r="E154">
        <v>42186.373551796198</v>
      </c>
      <c r="G154" s="23">
        <f t="shared" si="2"/>
        <v>-8.4372578399779741E-2</v>
      </c>
    </row>
    <row r="155" spans="1:7" x14ac:dyDescent="0.2">
      <c r="A155">
        <v>154</v>
      </c>
      <c r="B155">
        <v>52222.371701360396</v>
      </c>
      <c r="C155">
        <v>1175</v>
      </c>
      <c r="D155">
        <v>52222.371701360396</v>
      </c>
      <c r="E155">
        <v>52222.4761461038</v>
      </c>
      <c r="G155" s="23">
        <f t="shared" si="2"/>
        <v>-0.1044447434032918</v>
      </c>
    </row>
    <row r="156" spans="1:7" x14ac:dyDescent="0.2">
      <c r="A156">
        <v>155</v>
      </c>
      <c r="B156">
        <v>65221.594407852201</v>
      </c>
      <c r="C156">
        <v>1026</v>
      </c>
      <c r="D156">
        <v>65221.594407852201</v>
      </c>
      <c r="E156">
        <v>65221.724851040999</v>
      </c>
      <c r="G156" s="23">
        <f t="shared" si="2"/>
        <v>-0.13044318879838102</v>
      </c>
    </row>
    <row r="157" spans="1:7" x14ac:dyDescent="0.2">
      <c r="A157">
        <v>156</v>
      </c>
      <c r="B157">
        <v>41443.430411380701</v>
      </c>
      <c r="C157">
        <v>1588</v>
      </c>
      <c r="D157">
        <v>41443.430411380701</v>
      </c>
      <c r="E157">
        <v>41443.513298241502</v>
      </c>
      <c r="G157" s="23">
        <f t="shared" si="2"/>
        <v>-8.2886860800499562E-2</v>
      </c>
    </row>
    <row r="158" spans="1:7" x14ac:dyDescent="0.2">
      <c r="A158">
        <v>157</v>
      </c>
      <c r="B158">
        <v>25111.908972703801</v>
      </c>
      <c r="C158">
        <v>1035</v>
      </c>
      <c r="D158">
        <v>25111.908972703801</v>
      </c>
      <c r="E158">
        <v>25111.959196521799</v>
      </c>
      <c r="G158" s="23">
        <f t="shared" si="2"/>
        <v>-5.0223817997903097E-2</v>
      </c>
    </row>
    <row r="159" spans="1:7" x14ac:dyDescent="0.2">
      <c r="A159">
        <v>158</v>
      </c>
      <c r="B159">
        <v>49208.458244852103</v>
      </c>
      <c r="C159">
        <v>1039</v>
      </c>
      <c r="D159">
        <v>49208.458244852103</v>
      </c>
      <c r="E159">
        <v>49208.556661768598</v>
      </c>
      <c r="G159" s="23">
        <f t="shared" si="2"/>
        <v>-9.8416916494898032E-2</v>
      </c>
    </row>
    <row r="160" spans="1:7" x14ac:dyDescent="0.2">
      <c r="A160">
        <v>159</v>
      </c>
      <c r="B160">
        <v>65168.559481834302</v>
      </c>
      <c r="C160">
        <v>1041</v>
      </c>
      <c r="D160">
        <v>65168.559481834302</v>
      </c>
      <c r="E160">
        <v>65168.689818953302</v>
      </c>
      <c r="G160" s="23">
        <f t="shared" si="2"/>
        <v>-0.13033711900061462</v>
      </c>
    </row>
    <row r="161" spans="1:7" x14ac:dyDescent="0.2">
      <c r="A161">
        <v>160</v>
      </c>
      <c r="B161">
        <v>31774.614925023099</v>
      </c>
      <c r="C161">
        <v>1180</v>
      </c>
      <c r="D161">
        <v>31774.614925023099</v>
      </c>
      <c r="E161">
        <v>31774.678474253</v>
      </c>
      <c r="G161" s="23">
        <f t="shared" si="2"/>
        <v>-6.3549229900672799E-2</v>
      </c>
    </row>
    <row r="162" spans="1:7" x14ac:dyDescent="0.2">
      <c r="A162">
        <v>161</v>
      </c>
      <c r="B162">
        <v>16691.762892077801</v>
      </c>
      <c r="C162">
        <v>1057</v>
      </c>
      <c r="D162">
        <v>16691.762892077801</v>
      </c>
      <c r="E162">
        <v>16691.796275603599</v>
      </c>
      <c r="G162" s="23">
        <f t="shared" si="2"/>
        <v>-3.3383525798853952E-2</v>
      </c>
    </row>
    <row r="163" spans="1:7" x14ac:dyDescent="0.2">
      <c r="A163">
        <v>162</v>
      </c>
      <c r="B163">
        <v>100335.11445413499</v>
      </c>
      <c r="C163">
        <v>1066</v>
      </c>
      <c r="D163">
        <v>100335.11445413499</v>
      </c>
      <c r="E163">
        <v>100335.315124364</v>
      </c>
      <c r="G163" s="23">
        <f t="shared" si="2"/>
        <v>-0.20067022900911979</v>
      </c>
    </row>
    <row r="164" spans="1:7" x14ac:dyDescent="0.2">
      <c r="A164">
        <v>163</v>
      </c>
      <c r="B164">
        <v>141966.77950578899</v>
      </c>
      <c r="C164">
        <v>1070</v>
      </c>
      <c r="D164">
        <v>141966.77950578899</v>
      </c>
      <c r="E164">
        <v>141967.06343934801</v>
      </c>
      <c r="G164" s="23">
        <f t="shared" si="2"/>
        <v>-0.28393355902517214</v>
      </c>
    </row>
    <row r="165" spans="1:7" x14ac:dyDescent="0.2">
      <c r="A165">
        <v>164</v>
      </c>
      <c r="B165">
        <v>69230.2467216972</v>
      </c>
      <c r="C165">
        <v>1072</v>
      </c>
      <c r="D165">
        <v>69230.2467216972</v>
      </c>
      <c r="E165">
        <v>69230.385182190701</v>
      </c>
      <c r="G165" s="23">
        <f t="shared" si="2"/>
        <v>-0.13846049350104295</v>
      </c>
    </row>
    <row r="166" spans="1:7" x14ac:dyDescent="0.2">
      <c r="A166">
        <v>165</v>
      </c>
      <c r="B166">
        <v>98897.501742323904</v>
      </c>
      <c r="C166">
        <v>1082</v>
      </c>
      <c r="D166">
        <v>98897.501742323904</v>
      </c>
      <c r="E166">
        <v>98897.699537327397</v>
      </c>
      <c r="G166" s="23">
        <f t="shared" si="2"/>
        <v>-0.19779500349250156</v>
      </c>
    </row>
    <row r="167" spans="1:7" x14ac:dyDescent="0.2">
      <c r="A167">
        <v>166</v>
      </c>
      <c r="B167">
        <v>91533.096172601203</v>
      </c>
      <c r="C167">
        <v>1084</v>
      </c>
      <c r="D167">
        <v>91533.096172601203</v>
      </c>
      <c r="E167">
        <v>91533.279238793606</v>
      </c>
      <c r="G167" s="23">
        <f t="shared" si="2"/>
        <v>-0.18306619240320288</v>
      </c>
    </row>
    <row r="168" spans="1:7" x14ac:dyDescent="0.2">
      <c r="A168">
        <v>167</v>
      </c>
      <c r="B168">
        <v>34753.739304219598</v>
      </c>
      <c r="C168">
        <v>1086</v>
      </c>
      <c r="D168">
        <v>34753.739304219598</v>
      </c>
      <c r="E168">
        <v>34753.808811698298</v>
      </c>
      <c r="G168" s="23">
        <f t="shared" si="2"/>
        <v>-6.9507478699961212E-2</v>
      </c>
    </row>
    <row r="169" spans="1:7" x14ac:dyDescent="0.2">
      <c r="A169">
        <v>168</v>
      </c>
      <c r="B169">
        <v>99096.253867657098</v>
      </c>
      <c r="C169">
        <v>1140</v>
      </c>
      <c r="D169">
        <v>99096.253867657098</v>
      </c>
      <c r="E169">
        <v>99096.452060164898</v>
      </c>
      <c r="G169" s="23">
        <f t="shared" si="2"/>
        <v>-0.19819250779983122</v>
      </c>
    </row>
    <row r="170" spans="1:7" x14ac:dyDescent="0.2">
      <c r="A170">
        <v>169</v>
      </c>
      <c r="B170">
        <v>6024.1973597516699</v>
      </c>
      <c r="C170">
        <v>1092</v>
      </c>
      <c r="D170">
        <v>6024.1973597516699</v>
      </c>
      <c r="E170">
        <v>6024.2094081463902</v>
      </c>
      <c r="G170" s="23">
        <f t="shared" si="2"/>
        <v>-1.2048394720295619E-2</v>
      </c>
    </row>
    <row r="171" spans="1:7" x14ac:dyDescent="0.2">
      <c r="A171">
        <v>170</v>
      </c>
      <c r="B171">
        <v>79405.914934160595</v>
      </c>
      <c r="C171">
        <v>1094</v>
      </c>
      <c r="D171">
        <v>79405.914934160595</v>
      </c>
      <c r="E171">
        <v>79406.073745990507</v>
      </c>
      <c r="G171" s="23">
        <f t="shared" si="2"/>
        <v>-0.1588118299114285</v>
      </c>
    </row>
    <row r="172" spans="1:7" x14ac:dyDescent="0.2">
      <c r="A172">
        <v>171</v>
      </c>
      <c r="B172">
        <v>31266.391654180399</v>
      </c>
      <c r="C172">
        <v>1096</v>
      </c>
      <c r="D172">
        <v>31266.391654180399</v>
      </c>
      <c r="E172">
        <v>31266.4541869637</v>
      </c>
      <c r="G172" s="23">
        <f t="shared" si="2"/>
        <v>-6.253278330041212E-2</v>
      </c>
    </row>
    <row r="173" spans="1:7" x14ac:dyDescent="0.2">
      <c r="A173">
        <v>172</v>
      </c>
      <c r="B173">
        <v>82016.728959063505</v>
      </c>
      <c r="C173">
        <v>1735</v>
      </c>
      <c r="D173">
        <v>82016.728959063505</v>
      </c>
      <c r="E173">
        <v>82016.892992521403</v>
      </c>
      <c r="G173" s="23">
        <f t="shared" si="2"/>
        <v>-0.16403345789876767</v>
      </c>
    </row>
    <row r="174" spans="1:7" x14ac:dyDescent="0.2">
      <c r="A174">
        <v>173</v>
      </c>
      <c r="B174">
        <v>52434.307600194297</v>
      </c>
      <c r="C174">
        <v>1721</v>
      </c>
      <c r="D174">
        <v>52434.307600194297</v>
      </c>
      <c r="E174">
        <v>52434.412468809503</v>
      </c>
      <c r="G174" s="23">
        <f t="shared" si="2"/>
        <v>-0.1048686152062146</v>
      </c>
    </row>
    <row r="175" spans="1:7" x14ac:dyDescent="0.2">
      <c r="A175">
        <v>174</v>
      </c>
      <c r="B175">
        <v>122155.83092672301</v>
      </c>
      <c r="C175">
        <v>1111</v>
      </c>
      <c r="D175">
        <v>122155.83092672301</v>
      </c>
      <c r="E175">
        <v>122156.075238385</v>
      </c>
      <c r="G175" s="23">
        <f t="shared" si="2"/>
        <v>-0.24431166199792642</v>
      </c>
    </row>
    <row r="176" spans="1:7" x14ac:dyDescent="0.2">
      <c r="A176">
        <v>175</v>
      </c>
      <c r="B176">
        <v>85374.091752725901</v>
      </c>
      <c r="C176">
        <v>1116</v>
      </c>
      <c r="D176">
        <v>85374.091752725901</v>
      </c>
      <c r="E176">
        <v>85374.262500909404</v>
      </c>
      <c r="G176" s="23">
        <f t="shared" si="2"/>
        <v>-0.17074818350374699</v>
      </c>
    </row>
    <row r="177" spans="1:7" x14ac:dyDescent="0.2">
      <c r="A177">
        <v>176</v>
      </c>
      <c r="B177">
        <v>72318.700597313698</v>
      </c>
      <c r="C177">
        <v>1122</v>
      </c>
      <c r="D177">
        <v>72318.700597313698</v>
      </c>
      <c r="E177">
        <v>72318.8452347149</v>
      </c>
      <c r="G177" s="23">
        <f t="shared" si="2"/>
        <v>-0.14463740120118018</v>
      </c>
    </row>
    <row r="178" spans="1:7" x14ac:dyDescent="0.2">
      <c r="A178">
        <v>177</v>
      </c>
      <c r="B178">
        <v>129050.79146636699</v>
      </c>
      <c r="C178">
        <v>1126</v>
      </c>
      <c r="D178">
        <v>129050.79146636699</v>
      </c>
      <c r="E178">
        <v>129051.04956795</v>
      </c>
      <c r="G178" s="23">
        <f t="shared" si="2"/>
        <v>-0.25810158300737385</v>
      </c>
    </row>
    <row r="179" spans="1:7" x14ac:dyDescent="0.2">
      <c r="A179">
        <v>178</v>
      </c>
      <c r="B179">
        <v>125245.879611522</v>
      </c>
      <c r="C179">
        <v>1131</v>
      </c>
      <c r="D179">
        <v>125245.879611522</v>
      </c>
      <c r="E179">
        <v>125246.130103281</v>
      </c>
      <c r="G179" s="23">
        <f t="shared" si="2"/>
        <v>-0.25049175899766851</v>
      </c>
    </row>
    <row r="180" spans="1:7" x14ac:dyDescent="0.2">
      <c r="A180">
        <v>179</v>
      </c>
      <c r="B180">
        <v>79779.833392382803</v>
      </c>
      <c r="C180">
        <v>1136</v>
      </c>
      <c r="D180">
        <v>79779.833392382803</v>
      </c>
      <c r="E180">
        <v>79779.992952049593</v>
      </c>
      <c r="G180" s="23">
        <f t="shared" si="2"/>
        <v>-0.15955966679030098</v>
      </c>
    </row>
    <row r="181" spans="1:7" x14ac:dyDescent="0.2">
      <c r="A181">
        <v>180</v>
      </c>
      <c r="B181">
        <v>71830.072621112195</v>
      </c>
      <c r="C181">
        <v>1141</v>
      </c>
      <c r="D181">
        <v>71830.072621112195</v>
      </c>
      <c r="E181">
        <v>71830.216281257497</v>
      </c>
      <c r="G181" s="23">
        <f t="shared" si="2"/>
        <v>-0.14366014530241955</v>
      </c>
    </row>
    <row r="182" spans="1:7" x14ac:dyDescent="0.2">
      <c r="A182">
        <v>181</v>
      </c>
      <c r="B182">
        <v>108291.061700519</v>
      </c>
      <c r="C182">
        <v>1146</v>
      </c>
      <c r="D182">
        <v>108291.061700519</v>
      </c>
      <c r="E182">
        <v>108291.278282642</v>
      </c>
      <c r="G182" s="23">
        <f t="shared" si="2"/>
        <v>-0.21658212300098967</v>
      </c>
    </row>
    <row r="183" spans="1:7" x14ac:dyDescent="0.2">
      <c r="A183">
        <v>182</v>
      </c>
      <c r="B183">
        <v>97628.359674646999</v>
      </c>
      <c r="C183">
        <v>1160</v>
      </c>
      <c r="D183">
        <v>97628.359674646999</v>
      </c>
      <c r="E183">
        <v>97628.554931366307</v>
      </c>
      <c r="G183" s="23">
        <f t="shared" si="2"/>
        <v>-0.19525671930750832</v>
      </c>
    </row>
    <row r="184" spans="1:7" x14ac:dyDescent="0.2">
      <c r="A184">
        <v>183</v>
      </c>
      <c r="B184">
        <v>123583.63955916101</v>
      </c>
      <c r="C184">
        <v>1162</v>
      </c>
      <c r="D184">
        <v>123583.63955916101</v>
      </c>
      <c r="E184">
        <v>123583.88672644</v>
      </c>
      <c r="G184" s="23">
        <f t="shared" si="2"/>
        <v>-0.24716727899794932</v>
      </c>
    </row>
    <row r="185" spans="1:7" x14ac:dyDescent="0.2">
      <c r="A185">
        <v>184</v>
      </c>
      <c r="B185">
        <v>108263.888804865</v>
      </c>
      <c r="C185">
        <v>1164</v>
      </c>
      <c r="D185">
        <v>108263.888804865</v>
      </c>
      <c r="E185">
        <v>108264.10533264199</v>
      </c>
      <c r="G185" s="23">
        <f t="shared" si="2"/>
        <v>-0.21652777699637227</v>
      </c>
    </row>
    <row r="186" spans="1:7" x14ac:dyDescent="0.2">
      <c r="A186">
        <v>185</v>
      </c>
      <c r="B186">
        <v>64023.004556789303</v>
      </c>
      <c r="C186">
        <v>1171</v>
      </c>
      <c r="D186">
        <v>64023.004556789303</v>
      </c>
      <c r="E186">
        <v>64023.132602798403</v>
      </c>
      <c r="G186" s="23">
        <f t="shared" si="2"/>
        <v>-0.12804600910021691</v>
      </c>
    </row>
    <row r="187" spans="1:7" x14ac:dyDescent="0.2">
      <c r="A187">
        <v>186</v>
      </c>
      <c r="B187">
        <v>84728.471392778694</v>
      </c>
      <c r="C187">
        <v>1192</v>
      </c>
      <c r="D187">
        <v>84728.471392778694</v>
      </c>
      <c r="E187">
        <v>84728.640849721502</v>
      </c>
      <c r="G187" s="23">
        <f t="shared" si="2"/>
        <v>-0.16945694280730095</v>
      </c>
    </row>
    <row r="188" spans="1:7" x14ac:dyDescent="0.2">
      <c r="A188">
        <v>187</v>
      </c>
      <c r="B188">
        <v>52059.315637434302</v>
      </c>
      <c r="C188">
        <v>1196</v>
      </c>
      <c r="D188">
        <v>52059.315637434302</v>
      </c>
      <c r="E188">
        <v>52059.419756065603</v>
      </c>
      <c r="G188" s="23">
        <f t="shared" si="2"/>
        <v>-0.10411863130138954</v>
      </c>
    </row>
    <row r="189" spans="1:7" x14ac:dyDescent="0.2">
      <c r="A189">
        <v>188</v>
      </c>
      <c r="B189">
        <v>35426.656820400298</v>
      </c>
      <c r="C189">
        <v>1200</v>
      </c>
      <c r="D189">
        <v>35426.656820400298</v>
      </c>
      <c r="E189">
        <v>35426.727673713896</v>
      </c>
      <c r="G189" s="23">
        <f t="shared" si="2"/>
        <v>-7.0853313598490786E-2</v>
      </c>
    </row>
    <row r="190" spans="1:7" x14ac:dyDescent="0.2">
      <c r="A190">
        <v>189</v>
      </c>
      <c r="B190">
        <v>88495.4055288573</v>
      </c>
      <c r="C190">
        <v>1206</v>
      </c>
      <c r="D190">
        <v>88495.4055288573</v>
      </c>
      <c r="E190">
        <v>88495.582519668402</v>
      </c>
      <c r="G190" s="23">
        <f t="shared" si="2"/>
        <v>-0.17699081110185944</v>
      </c>
    </row>
    <row r="191" spans="1:7" x14ac:dyDescent="0.2">
      <c r="A191">
        <v>190</v>
      </c>
      <c r="B191">
        <v>33287.355798795601</v>
      </c>
      <c r="C191">
        <v>1292</v>
      </c>
      <c r="D191">
        <v>33287.355798795601</v>
      </c>
      <c r="E191">
        <v>33287.422373507201</v>
      </c>
      <c r="G191" s="23">
        <f t="shared" si="2"/>
        <v>-6.6574711599969305E-2</v>
      </c>
    </row>
    <row r="192" spans="1:7" x14ac:dyDescent="0.2">
      <c r="A192">
        <v>191</v>
      </c>
      <c r="B192">
        <v>38600.620802890197</v>
      </c>
      <c r="C192">
        <v>1221</v>
      </c>
      <c r="D192">
        <v>38600.620802890197</v>
      </c>
      <c r="E192">
        <v>38600.698004131802</v>
      </c>
      <c r="G192" s="23">
        <f t="shared" si="2"/>
        <v>-7.7201241605507676E-2</v>
      </c>
    </row>
    <row r="193" spans="1:7" x14ac:dyDescent="0.2">
      <c r="A193">
        <v>192</v>
      </c>
      <c r="B193">
        <v>16079.239545951999</v>
      </c>
      <c r="C193">
        <v>1226</v>
      </c>
      <c r="D193">
        <v>16079.239545951999</v>
      </c>
      <c r="E193">
        <v>16079.271704430999</v>
      </c>
      <c r="G193" s="23">
        <f t="shared" si="2"/>
        <v>-3.2158478999917861E-2</v>
      </c>
    </row>
    <row r="194" spans="1:7" x14ac:dyDescent="0.2">
      <c r="A194">
        <v>193</v>
      </c>
      <c r="B194">
        <v>39941.901455467501</v>
      </c>
      <c r="C194">
        <v>1232</v>
      </c>
      <c r="D194">
        <v>39941.901455467501</v>
      </c>
      <c r="E194">
        <v>39941.981339270402</v>
      </c>
      <c r="G194" s="23">
        <f t="shared" si="2"/>
        <v>-7.988380290044006E-2</v>
      </c>
    </row>
    <row r="195" spans="1:7" x14ac:dyDescent="0.2">
      <c r="A195">
        <v>194</v>
      </c>
      <c r="B195">
        <v>26590.945177993799</v>
      </c>
      <c r="C195">
        <v>1246</v>
      </c>
      <c r="D195">
        <v>26590.945177993799</v>
      </c>
      <c r="E195">
        <v>26590.998359884201</v>
      </c>
      <c r="G195" s="23">
        <f t="shared" ref="G195:G258" si="3">D195-E195</f>
        <v>-5.318189040190191E-2</v>
      </c>
    </row>
    <row r="196" spans="1:7" x14ac:dyDescent="0.2">
      <c r="A196">
        <v>195</v>
      </c>
      <c r="B196">
        <v>8536.6829919687498</v>
      </c>
      <c r="C196">
        <v>1251</v>
      </c>
      <c r="D196">
        <v>8536.6829919687498</v>
      </c>
      <c r="E196">
        <v>8536.7000653347295</v>
      </c>
      <c r="G196" s="23">
        <f t="shared" si="3"/>
        <v>-1.7073365979740629E-2</v>
      </c>
    </row>
    <row r="197" spans="1:7" x14ac:dyDescent="0.2">
      <c r="A197">
        <v>196</v>
      </c>
      <c r="B197">
        <v>240588.33327460001</v>
      </c>
      <c r="C197">
        <v>1282</v>
      </c>
      <c r="D197">
        <v>240588.33327460001</v>
      </c>
      <c r="E197">
        <v>240588.81445126701</v>
      </c>
      <c r="G197" s="23">
        <f t="shared" si="3"/>
        <v>-0.48117666700272821</v>
      </c>
    </row>
    <row r="198" spans="1:7" x14ac:dyDescent="0.2">
      <c r="A198">
        <v>197</v>
      </c>
      <c r="B198">
        <v>13116.010615969401</v>
      </c>
      <c r="C198">
        <v>1293</v>
      </c>
      <c r="D198">
        <v>13116.010615969401</v>
      </c>
      <c r="E198">
        <v>13116.036847990599</v>
      </c>
      <c r="G198" s="23">
        <f t="shared" si="3"/>
        <v>-2.6232021198666189E-2</v>
      </c>
    </row>
    <row r="199" spans="1:7" x14ac:dyDescent="0.2">
      <c r="A199">
        <v>198</v>
      </c>
      <c r="B199">
        <v>23606.712532720201</v>
      </c>
      <c r="C199">
        <v>1297</v>
      </c>
      <c r="D199">
        <v>23606.712532720201</v>
      </c>
      <c r="E199">
        <v>23606.759746145199</v>
      </c>
      <c r="G199" s="23">
        <f t="shared" si="3"/>
        <v>-4.7213424997607945E-2</v>
      </c>
    </row>
    <row r="200" spans="1:7" x14ac:dyDescent="0.2">
      <c r="A200">
        <v>199</v>
      </c>
      <c r="B200">
        <v>61883.230191508002</v>
      </c>
      <c r="C200">
        <v>1304</v>
      </c>
      <c r="D200">
        <v>61883.230191508002</v>
      </c>
      <c r="E200">
        <v>61883.3539579684</v>
      </c>
      <c r="G200" s="23">
        <f t="shared" si="3"/>
        <v>-0.12376646039774641</v>
      </c>
    </row>
    <row r="201" spans="1:7" x14ac:dyDescent="0.2">
      <c r="A201">
        <v>200</v>
      </c>
      <c r="B201">
        <v>38396.774657698399</v>
      </c>
      <c r="C201">
        <v>1309</v>
      </c>
      <c r="D201">
        <v>38396.774657698399</v>
      </c>
      <c r="E201">
        <v>38396.851451247698</v>
      </c>
      <c r="G201" s="23">
        <f t="shared" si="3"/>
        <v>-7.6793549298599828E-2</v>
      </c>
    </row>
    <row r="202" spans="1:7" x14ac:dyDescent="0.2">
      <c r="A202">
        <v>201</v>
      </c>
      <c r="B202">
        <v>30253.663007828101</v>
      </c>
      <c r="C202">
        <v>1318</v>
      </c>
      <c r="D202">
        <v>30253.663007828101</v>
      </c>
      <c r="E202">
        <v>30253.723515154099</v>
      </c>
      <c r="G202" s="23">
        <f t="shared" si="3"/>
        <v>-6.0507325997605221E-2</v>
      </c>
    </row>
    <row r="203" spans="1:7" x14ac:dyDescent="0.2">
      <c r="A203">
        <v>202</v>
      </c>
      <c r="B203">
        <v>41959.907713633896</v>
      </c>
      <c r="C203">
        <v>1327</v>
      </c>
      <c r="D203">
        <v>41959.907713633896</v>
      </c>
      <c r="E203">
        <v>41959.991633449303</v>
      </c>
      <c r="G203" s="23">
        <f t="shared" si="3"/>
        <v>-8.3919815406261478E-2</v>
      </c>
    </row>
    <row r="204" spans="1:7" x14ac:dyDescent="0.2">
      <c r="A204">
        <v>203</v>
      </c>
      <c r="B204">
        <v>28742.909926912202</v>
      </c>
      <c r="C204">
        <v>1329</v>
      </c>
      <c r="D204">
        <v>28742.909926912202</v>
      </c>
      <c r="E204">
        <v>28742.967412732101</v>
      </c>
      <c r="G204" s="23">
        <f t="shared" si="3"/>
        <v>-5.7485819899738999E-2</v>
      </c>
    </row>
    <row r="205" spans="1:7" x14ac:dyDescent="0.2">
      <c r="A205">
        <v>204</v>
      </c>
      <c r="B205">
        <v>34130.116128444803</v>
      </c>
      <c r="C205">
        <v>1333</v>
      </c>
      <c r="D205">
        <v>34130.116128444803</v>
      </c>
      <c r="E205">
        <v>34130.184388677102</v>
      </c>
      <c r="G205" s="23">
        <f t="shared" si="3"/>
        <v>-6.8260232299508061E-2</v>
      </c>
    </row>
    <row r="206" spans="1:7" x14ac:dyDescent="0.2">
      <c r="A206">
        <v>205</v>
      </c>
      <c r="B206">
        <v>57313.728723963097</v>
      </c>
      <c r="C206">
        <v>1343</v>
      </c>
      <c r="D206">
        <v>57313.728723963097</v>
      </c>
      <c r="E206">
        <v>57313.843351420503</v>
      </c>
      <c r="G206" s="23">
        <f t="shared" si="3"/>
        <v>-0.11462745740573155</v>
      </c>
    </row>
    <row r="207" spans="1:7" x14ac:dyDescent="0.2">
      <c r="A207">
        <v>206</v>
      </c>
      <c r="B207">
        <v>63550.6623147664</v>
      </c>
      <c r="C207">
        <v>1347</v>
      </c>
      <c r="D207">
        <v>63550.6623147664</v>
      </c>
      <c r="E207">
        <v>63550.789416091</v>
      </c>
      <c r="G207" s="23">
        <f t="shared" si="3"/>
        <v>-0.12710132460051682</v>
      </c>
    </row>
    <row r="208" spans="1:7" x14ac:dyDescent="0.2">
      <c r="A208">
        <v>207</v>
      </c>
      <c r="B208">
        <v>13501.490588536</v>
      </c>
      <c r="C208">
        <v>1357</v>
      </c>
      <c r="D208">
        <v>13501.490588536</v>
      </c>
      <c r="E208">
        <v>13501.5175915172</v>
      </c>
      <c r="G208" s="23">
        <f t="shared" si="3"/>
        <v>-2.7002981199984788E-2</v>
      </c>
    </row>
    <row r="209" spans="1:7" x14ac:dyDescent="0.2">
      <c r="A209">
        <v>208</v>
      </c>
      <c r="B209">
        <v>36502.213469212496</v>
      </c>
      <c r="C209">
        <v>1353</v>
      </c>
      <c r="D209">
        <v>36502.213469212496</v>
      </c>
      <c r="E209">
        <v>36502.286473639499</v>
      </c>
      <c r="G209" s="23">
        <f t="shared" si="3"/>
        <v>-7.300442700216081E-2</v>
      </c>
    </row>
    <row r="210" spans="1:7" x14ac:dyDescent="0.2">
      <c r="A210">
        <v>209</v>
      </c>
      <c r="B210">
        <v>60435.4314248558</v>
      </c>
      <c r="C210">
        <v>1369</v>
      </c>
      <c r="D210">
        <v>60435.4314248558</v>
      </c>
      <c r="E210">
        <v>60435.552295718597</v>
      </c>
      <c r="G210" s="23">
        <f t="shared" si="3"/>
        <v>-0.120870862796437</v>
      </c>
    </row>
    <row r="211" spans="1:7" x14ac:dyDescent="0.2">
      <c r="A211">
        <v>210</v>
      </c>
      <c r="B211">
        <v>21024.374747794998</v>
      </c>
      <c r="C211">
        <v>1373</v>
      </c>
      <c r="D211">
        <v>21024.374747794998</v>
      </c>
      <c r="E211">
        <v>21024.416796544399</v>
      </c>
      <c r="G211" s="23">
        <f t="shared" si="3"/>
        <v>-4.2048749401146779E-2</v>
      </c>
    </row>
    <row r="212" spans="1:7" x14ac:dyDescent="0.2">
      <c r="A212">
        <v>211</v>
      </c>
      <c r="B212">
        <v>33556.4541166376</v>
      </c>
      <c r="C212">
        <v>1377</v>
      </c>
      <c r="D212">
        <v>33556.4541166376</v>
      </c>
      <c r="E212">
        <v>33556.521229545797</v>
      </c>
      <c r="G212" s="23">
        <f t="shared" si="3"/>
        <v>-6.7112908196577337E-2</v>
      </c>
    </row>
    <row r="213" spans="1:7" x14ac:dyDescent="0.2">
      <c r="A213">
        <v>212</v>
      </c>
      <c r="B213">
        <v>40217.392945225998</v>
      </c>
      <c r="C213">
        <v>1387</v>
      </c>
      <c r="D213">
        <v>40217.392945225998</v>
      </c>
      <c r="E213">
        <v>40217.473380011899</v>
      </c>
      <c r="G213" s="23">
        <f t="shared" si="3"/>
        <v>-8.0434785901161376E-2</v>
      </c>
    </row>
    <row r="214" spans="1:7" x14ac:dyDescent="0.2">
      <c r="A214">
        <v>213</v>
      </c>
      <c r="B214">
        <v>44034.9908002835</v>
      </c>
      <c r="C214">
        <v>1389</v>
      </c>
      <c r="D214">
        <v>44034.9908002835</v>
      </c>
      <c r="E214">
        <v>44035.078870265097</v>
      </c>
      <c r="G214" s="23">
        <f t="shared" si="3"/>
        <v>-8.8069981597072911E-2</v>
      </c>
    </row>
    <row r="215" spans="1:7" x14ac:dyDescent="0.2">
      <c r="A215">
        <v>214</v>
      </c>
      <c r="B215">
        <v>46062.952306335501</v>
      </c>
      <c r="C215">
        <v>1392</v>
      </c>
      <c r="D215">
        <v>46062.952306335501</v>
      </c>
      <c r="E215">
        <v>46063.044432240102</v>
      </c>
      <c r="G215" s="23">
        <f t="shared" si="3"/>
        <v>-9.2125904600834474E-2</v>
      </c>
    </row>
    <row r="216" spans="1:7" x14ac:dyDescent="0.2">
      <c r="A216">
        <v>215</v>
      </c>
      <c r="B216">
        <v>41421.776697025402</v>
      </c>
      <c r="C216">
        <v>1396</v>
      </c>
      <c r="D216">
        <v>41421.776697025402</v>
      </c>
      <c r="E216">
        <v>41421.8595405788</v>
      </c>
      <c r="G216" s="23">
        <f t="shared" si="3"/>
        <v>-8.2843553398561198E-2</v>
      </c>
    </row>
    <row r="217" spans="1:7" x14ac:dyDescent="0.2">
      <c r="A217">
        <v>216</v>
      </c>
      <c r="B217">
        <v>36526.695280045198</v>
      </c>
      <c r="C217">
        <v>1398</v>
      </c>
      <c r="D217">
        <v>36526.695280045198</v>
      </c>
      <c r="E217">
        <v>36526.768333435699</v>
      </c>
      <c r="G217" s="23">
        <f t="shared" si="3"/>
        <v>-7.3053390500717796E-2</v>
      </c>
    </row>
    <row r="218" spans="1:7" x14ac:dyDescent="0.2">
      <c r="A218">
        <v>217</v>
      </c>
      <c r="B218">
        <v>50854.911085800501</v>
      </c>
      <c r="C218">
        <v>1408</v>
      </c>
      <c r="D218">
        <v>50854.911085800501</v>
      </c>
      <c r="E218">
        <v>50855.012795622701</v>
      </c>
      <c r="G218" s="23">
        <f t="shared" si="3"/>
        <v>-0.10170982220006408</v>
      </c>
    </row>
    <row r="219" spans="1:7" x14ac:dyDescent="0.2">
      <c r="A219">
        <v>218</v>
      </c>
      <c r="B219">
        <v>35226.183309072498</v>
      </c>
      <c r="C219">
        <v>1416</v>
      </c>
      <c r="D219">
        <v>35226.183309072498</v>
      </c>
      <c r="E219">
        <v>35226.253761439097</v>
      </c>
      <c r="G219" s="23">
        <f t="shared" si="3"/>
        <v>-7.0452366599056404E-2</v>
      </c>
    </row>
    <row r="220" spans="1:7" x14ac:dyDescent="0.2">
      <c r="A220">
        <v>219</v>
      </c>
      <c r="B220">
        <v>48220.710372673399</v>
      </c>
      <c r="C220">
        <v>1418</v>
      </c>
      <c r="D220">
        <v>48220.710372673399</v>
      </c>
      <c r="E220">
        <v>48220.806814094103</v>
      </c>
      <c r="G220" s="23">
        <f t="shared" si="3"/>
        <v>-9.6441420704650227E-2</v>
      </c>
    </row>
    <row r="221" spans="1:7" x14ac:dyDescent="0.2">
      <c r="A221">
        <v>220</v>
      </c>
      <c r="B221">
        <v>33093.245735866003</v>
      </c>
      <c r="C221">
        <v>1422</v>
      </c>
      <c r="D221">
        <v>33093.245735866003</v>
      </c>
      <c r="E221">
        <v>33093.311922357498</v>
      </c>
      <c r="G221" s="23">
        <f t="shared" si="3"/>
        <v>-6.6186491494590882E-2</v>
      </c>
    </row>
    <row r="222" spans="1:7" x14ac:dyDescent="0.2">
      <c r="A222">
        <v>221</v>
      </c>
      <c r="B222">
        <v>33290.953018029402</v>
      </c>
      <c r="C222">
        <v>1424</v>
      </c>
      <c r="D222">
        <v>33290.953018029402</v>
      </c>
      <c r="E222">
        <v>33291.019599935396</v>
      </c>
      <c r="G222" s="23">
        <f t="shared" si="3"/>
        <v>-6.6581905994098634E-2</v>
      </c>
    </row>
    <row r="223" spans="1:7" x14ac:dyDescent="0.2">
      <c r="A223">
        <v>222</v>
      </c>
      <c r="B223">
        <v>19371.536608689799</v>
      </c>
      <c r="C223">
        <v>1431</v>
      </c>
      <c r="D223">
        <v>19371.536608689799</v>
      </c>
      <c r="E223">
        <v>19371.575351763</v>
      </c>
      <c r="G223" s="23">
        <f t="shared" si="3"/>
        <v>-3.8743073200748768E-2</v>
      </c>
    </row>
    <row r="224" spans="1:7" x14ac:dyDescent="0.2">
      <c r="A224">
        <v>223</v>
      </c>
      <c r="B224">
        <v>33023.557154193797</v>
      </c>
      <c r="C224">
        <v>1433</v>
      </c>
      <c r="D224">
        <v>33023.557154193797</v>
      </c>
      <c r="E224">
        <v>33023.623201308103</v>
      </c>
      <c r="G224" s="23">
        <f t="shared" si="3"/>
        <v>-6.6047114305547439E-2</v>
      </c>
    </row>
    <row r="225" spans="1:7" x14ac:dyDescent="0.2">
      <c r="A225">
        <v>224</v>
      </c>
      <c r="B225">
        <v>18122.422523750702</v>
      </c>
      <c r="C225">
        <v>1437</v>
      </c>
      <c r="D225">
        <v>18122.422523750702</v>
      </c>
      <c r="E225">
        <v>18122.458768595799</v>
      </c>
      <c r="G225" s="23">
        <f t="shared" si="3"/>
        <v>-3.6244845097826328E-2</v>
      </c>
    </row>
    <row r="226" spans="1:7" x14ac:dyDescent="0.2">
      <c r="A226">
        <v>225</v>
      </c>
      <c r="B226">
        <v>8549.1887574733591</v>
      </c>
      <c r="C226">
        <v>1522</v>
      </c>
      <c r="D226">
        <v>8549.1887574733591</v>
      </c>
      <c r="E226">
        <v>8549.2058558508706</v>
      </c>
      <c r="G226" s="23">
        <f t="shared" si="3"/>
        <v>-1.7098377511501894E-2</v>
      </c>
    </row>
    <row r="227" spans="1:7" x14ac:dyDescent="0.2">
      <c r="A227">
        <v>226</v>
      </c>
      <c r="B227">
        <v>40508.570930979899</v>
      </c>
      <c r="C227">
        <v>1447</v>
      </c>
      <c r="D227">
        <v>40508.570930979899</v>
      </c>
      <c r="E227">
        <v>40508.651948121798</v>
      </c>
      <c r="G227" s="23">
        <f t="shared" si="3"/>
        <v>-8.1017141899792477E-2</v>
      </c>
    </row>
    <row r="228" spans="1:7" x14ac:dyDescent="0.2">
      <c r="A228">
        <v>227</v>
      </c>
      <c r="B228">
        <v>23077.315178966001</v>
      </c>
      <c r="C228">
        <v>1443</v>
      </c>
      <c r="D228">
        <v>23077.315178966001</v>
      </c>
      <c r="E228">
        <v>23077.3613335964</v>
      </c>
      <c r="G228" s="23">
        <f t="shared" si="3"/>
        <v>-4.6154630399541929E-2</v>
      </c>
    </row>
    <row r="229" spans="1:7" x14ac:dyDescent="0.2">
      <c r="A229">
        <v>228</v>
      </c>
      <c r="B229">
        <v>35351.387772331102</v>
      </c>
      <c r="C229">
        <v>1448</v>
      </c>
      <c r="D229">
        <v>35351.387772331102</v>
      </c>
      <c r="E229">
        <v>35351.458475106701</v>
      </c>
      <c r="G229" s="23">
        <f t="shared" si="3"/>
        <v>-7.0702775599784218E-2</v>
      </c>
    </row>
    <row r="230" spans="1:7" x14ac:dyDescent="0.2">
      <c r="A230">
        <v>229</v>
      </c>
      <c r="B230">
        <v>39272.109272489201</v>
      </c>
      <c r="C230">
        <v>1452</v>
      </c>
      <c r="D230">
        <v>39272.109272489201</v>
      </c>
      <c r="E230">
        <v>39272.187816707701</v>
      </c>
      <c r="G230" s="23">
        <f t="shared" si="3"/>
        <v>-7.8544218500610441E-2</v>
      </c>
    </row>
    <row r="231" spans="1:7" x14ac:dyDescent="0.2">
      <c r="A231">
        <v>230</v>
      </c>
      <c r="B231">
        <v>36479.532915907497</v>
      </c>
      <c r="C231">
        <v>1462</v>
      </c>
      <c r="D231">
        <v>36479.532915907497</v>
      </c>
      <c r="E231">
        <v>36479.6058749734</v>
      </c>
      <c r="G231" s="23">
        <f t="shared" si="3"/>
        <v>-7.2959065902978182E-2</v>
      </c>
    </row>
    <row r="232" spans="1:7" x14ac:dyDescent="0.2">
      <c r="A232">
        <v>231</v>
      </c>
      <c r="B232">
        <v>31669.487095357199</v>
      </c>
      <c r="C232">
        <v>1467</v>
      </c>
      <c r="D232">
        <v>31669.487095357199</v>
      </c>
      <c r="E232">
        <v>31669.550434331399</v>
      </c>
      <c r="G232" s="23">
        <f t="shared" si="3"/>
        <v>-6.3338974199723452E-2</v>
      </c>
    </row>
    <row r="233" spans="1:7" x14ac:dyDescent="0.2">
      <c r="A233">
        <v>232</v>
      </c>
      <c r="B233">
        <v>22147.822310110201</v>
      </c>
      <c r="C233">
        <v>1469</v>
      </c>
      <c r="D233">
        <v>22147.822310110201</v>
      </c>
      <c r="E233">
        <v>22147.8666057548</v>
      </c>
      <c r="G233" s="23">
        <f t="shared" si="3"/>
        <v>-4.4295644598605577E-2</v>
      </c>
    </row>
    <row r="234" spans="1:7" x14ac:dyDescent="0.2">
      <c r="A234">
        <v>233</v>
      </c>
      <c r="B234">
        <v>39961.686102366002</v>
      </c>
      <c r="C234">
        <v>1472</v>
      </c>
      <c r="D234">
        <v>39961.686102366002</v>
      </c>
      <c r="E234">
        <v>39961.766025738201</v>
      </c>
      <c r="G234" s="23">
        <f t="shared" si="3"/>
        <v>-7.9923372199118603E-2</v>
      </c>
    </row>
    <row r="235" spans="1:7" x14ac:dyDescent="0.2">
      <c r="A235">
        <v>234</v>
      </c>
      <c r="B235">
        <v>34104.653547441303</v>
      </c>
      <c r="C235">
        <v>1474</v>
      </c>
      <c r="D235">
        <v>34104.653547441303</v>
      </c>
      <c r="E235">
        <v>34104.721756748397</v>
      </c>
      <c r="G235" s="23">
        <f t="shared" si="3"/>
        <v>-6.8209307093638927E-2</v>
      </c>
    </row>
    <row r="236" spans="1:7" x14ac:dyDescent="0.2">
      <c r="A236">
        <v>235</v>
      </c>
      <c r="B236">
        <v>32968.799926952401</v>
      </c>
      <c r="C236">
        <v>1483</v>
      </c>
      <c r="D236">
        <v>32968.799926952401</v>
      </c>
      <c r="E236">
        <v>32968.865864552303</v>
      </c>
      <c r="G236" s="23">
        <f t="shared" si="3"/>
        <v>-6.5937599902099464E-2</v>
      </c>
    </row>
    <row r="237" spans="1:7" x14ac:dyDescent="0.2">
      <c r="A237">
        <v>236</v>
      </c>
      <c r="B237">
        <v>41425.2759542887</v>
      </c>
      <c r="C237">
        <v>1767</v>
      </c>
      <c r="D237">
        <v>41425.2759542887</v>
      </c>
      <c r="E237">
        <v>41425.358804840696</v>
      </c>
      <c r="G237" s="23">
        <f t="shared" si="3"/>
        <v>-8.2850551996671129E-2</v>
      </c>
    </row>
    <row r="238" spans="1:7" x14ac:dyDescent="0.2">
      <c r="A238">
        <v>237</v>
      </c>
      <c r="B238">
        <v>31142.986423617102</v>
      </c>
      <c r="C238">
        <v>1498</v>
      </c>
      <c r="D238">
        <v>31142.986423617102</v>
      </c>
      <c r="E238">
        <v>31143.048709589999</v>
      </c>
      <c r="G238" s="23">
        <f t="shared" si="3"/>
        <v>-6.2285972897370812E-2</v>
      </c>
    </row>
    <row r="239" spans="1:7" x14ac:dyDescent="0.2">
      <c r="A239">
        <v>238</v>
      </c>
      <c r="B239">
        <v>37722.872004195597</v>
      </c>
      <c r="C239">
        <v>1502</v>
      </c>
      <c r="D239">
        <v>37722.872004195597</v>
      </c>
      <c r="E239">
        <v>37722.947449939602</v>
      </c>
      <c r="G239" s="23">
        <f t="shared" si="3"/>
        <v>-7.5445744005264714E-2</v>
      </c>
    </row>
    <row r="240" spans="1:7" x14ac:dyDescent="0.2">
      <c r="A240">
        <v>239</v>
      </c>
      <c r="B240">
        <v>5721.2026038660297</v>
      </c>
      <c r="C240">
        <v>1504</v>
      </c>
      <c r="D240">
        <v>5721.2026038660297</v>
      </c>
      <c r="E240">
        <v>5721.2140462712396</v>
      </c>
      <c r="G240" s="23">
        <f t="shared" si="3"/>
        <v>-1.1442405209891149E-2</v>
      </c>
    </row>
    <row r="241" spans="1:7" x14ac:dyDescent="0.2">
      <c r="A241">
        <v>240</v>
      </c>
      <c r="B241">
        <v>30039.324644832101</v>
      </c>
      <c r="C241">
        <v>1506</v>
      </c>
      <c r="D241">
        <v>30039.324644832101</v>
      </c>
      <c r="E241">
        <v>30039.384723481398</v>
      </c>
      <c r="G241" s="23">
        <f t="shared" si="3"/>
        <v>-6.0078649297793163E-2</v>
      </c>
    </row>
    <row r="242" spans="1:7" x14ac:dyDescent="0.2">
      <c r="A242">
        <v>241</v>
      </c>
      <c r="B242">
        <v>20284.2471611785</v>
      </c>
      <c r="C242">
        <v>1508</v>
      </c>
      <c r="D242">
        <v>20284.2471611785</v>
      </c>
      <c r="E242">
        <v>20284.2877296728</v>
      </c>
      <c r="G242" s="23">
        <f t="shared" si="3"/>
        <v>-4.0568494299805025E-2</v>
      </c>
    </row>
    <row r="243" spans="1:7" x14ac:dyDescent="0.2">
      <c r="A243">
        <v>242</v>
      </c>
      <c r="B243">
        <v>33298.447725564998</v>
      </c>
      <c r="C243">
        <v>1512</v>
      </c>
      <c r="D243">
        <v>33298.447725564998</v>
      </c>
      <c r="E243">
        <v>33298.514322460403</v>
      </c>
      <c r="G243" s="23">
        <f t="shared" si="3"/>
        <v>-6.6596895405382384E-2</v>
      </c>
    </row>
    <row r="244" spans="1:7" x14ac:dyDescent="0.2">
      <c r="A244">
        <v>243</v>
      </c>
      <c r="B244">
        <v>21572.357304321798</v>
      </c>
      <c r="C244">
        <v>1514</v>
      </c>
      <c r="D244">
        <v>21572.357304321798</v>
      </c>
      <c r="E244">
        <v>21572.400449036399</v>
      </c>
      <c r="G244" s="23">
        <f t="shared" si="3"/>
        <v>-4.314471460020286E-2</v>
      </c>
    </row>
    <row r="245" spans="1:7" x14ac:dyDescent="0.2">
      <c r="A245">
        <v>244</v>
      </c>
      <c r="B245">
        <v>37137.632773988596</v>
      </c>
      <c r="C245">
        <v>1516</v>
      </c>
      <c r="D245">
        <v>37137.632773988596</v>
      </c>
      <c r="E245">
        <v>37137.707049254197</v>
      </c>
      <c r="G245" s="23">
        <f t="shared" si="3"/>
        <v>-7.4275265600590501E-2</v>
      </c>
    </row>
    <row r="246" spans="1:7" x14ac:dyDescent="0.2">
      <c r="A246">
        <v>245</v>
      </c>
      <c r="B246">
        <v>35898.872591375897</v>
      </c>
      <c r="C246">
        <v>1518</v>
      </c>
      <c r="D246">
        <v>35898.872591375897</v>
      </c>
      <c r="E246">
        <v>35898.944389121098</v>
      </c>
      <c r="G246" s="23">
        <f t="shared" si="3"/>
        <v>-7.179774520045612E-2</v>
      </c>
    </row>
    <row r="247" spans="1:7" x14ac:dyDescent="0.2">
      <c r="A247">
        <v>246</v>
      </c>
      <c r="B247">
        <v>10527.4540045016</v>
      </c>
      <c r="C247">
        <v>1529</v>
      </c>
      <c r="D247">
        <v>10527.4540045016</v>
      </c>
      <c r="E247">
        <v>10527.4750594096</v>
      </c>
      <c r="G247" s="23">
        <f t="shared" si="3"/>
        <v>-2.1054908000223804E-2</v>
      </c>
    </row>
    <row r="248" spans="1:7" x14ac:dyDescent="0.2">
      <c r="A248">
        <v>247</v>
      </c>
      <c r="B248">
        <v>32572.200484433699</v>
      </c>
      <c r="C248">
        <v>1533</v>
      </c>
      <c r="D248">
        <v>32572.200484433699</v>
      </c>
      <c r="E248">
        <v>32572.265628834699</v>
      </c>
      <c r="G248" s="23">
        <f t="shared" si="3"/>
        <v>-6.5144400999997742E-2</v>
      </c>
    </row>
    <row r="249" spans="1:7" x14ac:dyDescent="0.2">
      <c r="A249">
        <v>248</v>
      </c>
      <c r="B249">
        <v>10785.7546700602</v>
      </c>
      <c r="C249">
        <v>1539</v>
      </c>
      <c r="D249">
        <v>10785.7546700602</v>
      </c>
      <c r="E249">
        <v>10785.7762415695</v>
      </c>
      <c r="G249" s="23">
        <f t="shared" si="3"/>
        <v>-2.1571509299974423E-2</v>
      </c>
    </row>
    <row r="250" spans="1:7" x14ac:dyDescent="0.2">
      <c r="A250">
        <v>249</v>
      </c>
      <c r="B250">
        <v>13143.6748398124</v>
      </c>
      <c r="C250">
        <v>1541</v>
      </c>
      <c r="D250">
        <v>13143.6748398124</v>
      </c>
      <c r="E250">
        <v>13143.7011271621</v>
      </c>
      <c r="G250" s="23">
        <f t="shared" si="3"/>
        <v>-2.6287349699487095E-2</v>
      </c>
    </row>
    <row r="251" spans="1:7" x14ac:dyDescent="0.2">
      <c r="A251">
        <v>250</v>
      </c>
      <c r="B251">
        <v>27351.569290644598</v>
      </c>
      <c r="C251">
        <v>1543</v>
      </c>
      <c r="D251">
        <v>27351.569290644598</v>
      </c>
      <c r="E251">
        <v>27351.6239937832</v>
      </c>
      <c r="G251" s="23">
        <f t="shared" si="3"/>
        <v>-5.4703138601325918E-2</v>
      </c>
    </row>
    <row r="252" spans="1:7" x14ac:dyDescent="0.2">
      <c r="A252">
        <v>251</v>
      </c>
      <c r="B252">
        <v>21142.584434482302</v>
      </c>
      <c r="C252">
        <v>1551</v>
      </c>
      <c r="D252">
        <v>21142.584434482302</v>
      </c>
      <c r="E252">
        <v>21142.6267196511</v>
      </c>
      <c r="G252" s="23">
        <f t="shared" si="3"/>
        <v>-4.2285168798116501E-2</v>
      </c>
    </row>
    <row r="253" spans="1:7" x14ac:dyDescent="0.2">
      <c r="A253">
        <v>252</v>
      </c>
      <c r="B253">
        <v>37351.368962571498</v>
      </c>
      <c r="C253">
        <v>1553</v>
      </c>
      <c r="D253">
        <v>37351.368962571498</v>
      </c>
      <c r="E253">
        <v>37351.443665309504</v>
      </c>
      <c r="G253" s="23">
        <f t="shared" si="3"/>
        <v>-7.4702738005726133E-2</v>
      </c>
    </row>
    <row r="254" spans="1:7" x14ac:dyDescent="0.2">
      <c r="A254">
        <v>253</v>
      </c>
      <c r="B254">
        <v>76799.055425691302</v>
      </c>
      <c r="C254">
        <v>1557</v>
      </c>
      <c r="D254">
        <v>76799.055425691302</v>
      </c>
      <c r="E254">
        <v>76799.209023802207</v>
      </c>
      <c r="G254" s="23">
        <f t="shared" si="3"/>
        <v>-0.15359811090456787</v>
      </c>
    </row>
    <row r="255" spans="1:7" x14ac:dyDescent="0.2">
      <c r="A255">
        <v>254</v>
      </c>
      <c r="B255">
        <v>84102.346644770194</v>
      </c>
      <c r="C255">
        <v>1559</v>
      </c>
      <c r="D255">
        <v>84102.346644770194</v>
      </c>
      <c r="E255">
        <v>84102.514849463507</v>
      </c>
      <c r="G255" s="23">
        <f t="shared" si="3"/>
        <v>-0.16820469331287313</v>
      </c>
    </row>
    <row r="256" spans="1:7" x14ac:dyDescent="0.2">
      <c r="A256">
        <v>255</v>
      </c>
      <c r="B256">
        <v>38057.410335899498</v>
      </c>
      <c r="C256">
        <v>1561</v>
      </c>
      <c r="D256">
        <v>38057.410335899498</v>
      </c>
      <c r="E256">
        <v>38057.4864507202</v>
      </c>
      <c r="G256" s="23">
        <f t="shared" si="3"/>
        <v>-7.611482070205966E-2</v>
      </c>
    </row>
    <row r="257" spans="1:7" x14ac:dyDescent="0.2">
      <c r="A257">
        <v>256</v>
      </c>
      <c r="B257">
        <v>78336.625489994694</v>
      </c>
      <c r="C257">
        <v>1563</v>
      </c>
      <c r="D257">
        <v>78336.625489994694</v>
      </c>
      <c r="E257">
        <v>78336.782163245705</v>
      </c>
      <c r="G257" s="23">
        <f t="shared" si="3"/>
        <v>-0.1566732510109432</v>
      </c>
    </row>
    <row r="258" spans="1:7" x14ac:dyDescent="0.2">
      <c r="A258">
        <v>257</v>
      </c>
      <c r="B258">
        <v>24834.195026128698</v>
      </c>
      <c r="C258">
        <v>1568</v>
      </c>
      <c r="D258">
        <v>24834.195026128698</v>
      </c>
      <c r="E258">
        <v>24834.244694518798</v>
      </c>
      <c r="G258" s="23">
        <f t="shared" si="3"/>
        <v>-4.9668390100123361E-2</v>
      </c>
    </row>
    <row r="259" spans="1:7" x14ac:dyDescent="0.2">
      <c r="A259">
        <v>258</v>
      </c>
      <c r="B259">
        <v>41220.828754788803</v>
      </c>
      <c r="C259">
        <v>1582</v>
      </c>
      <c r="D259">
        <v>41220.828754788803</v>
      </c>
      <c r="E259">
        <v>41220.911196446301</v>
      </c>
      <c r="G259" s="23">
        <f t="shared" ref="G259:G290" si="4">D259-E259</f>
        <v>-8.2441657497838605E-2</v>
      </c>
    </row>
    <row r="260" spans="1:7" x14ac:dyDescent="0.2">
      <c r="A260">
        <v>259</v>
      </c>
      <c r="B260">
        <v>74502.143646835102</v>
      </c>
      <c r="C260">
        <v>1583</v>
      </c>
      <c r="D260">
        <v>74502.143646835102</v>
      </c>
      <c r="E260">
        <v>74502.292651122407</v>
      </c>
      <c r="G260" s="23">
        <f t="shared" si="4"/>
        <v>-0.14900428730470594</v>
      </c>
    </row>
    <row r="261" spans="1:7" x14ac:dyDescent="0.2">
      <c r="A261">
        <v>260</v>
      </c>
      <c r="B261">
        <v>45588.810918070398</v>
      </c>
      <c r="C261">
        <v>1589</v>
      </c>
      <c r="D261">
        <v>45588.810918070398</v>
      </c>
      <c r="E261">
        <v>45588.902095692203</v>
      </c>
      <c r="G261" s="23">
        <f t="shared" si="4"/>
        <v>-9.1177621805400122E-2</v>
      </c>
    </row>
    <row r="262" spans="1:7" x14ac:dyDescent="0.2">
      <c r="A262">
        <v>261</v>
      </c>
      <c r="B262">
        <v>16611.392669853802</v>
      </c>
      <c r="C262">
        <v>1595</v>
      </c>
      <c r="D262">
        <v>16611.392669853802</v>
      </c>
      <c r="E262">
        <v>16611.425892639101</v>
      </c>
      <c r="G262" s="23">
        <f t="shared" si="4"/>
        <v>-3.3222785299585667E-2</v>
      </c>
    </row>
    <row r="263" spans="1:7" x14ac:dyDescent="0.2">
      <c r="A263">
        <v>262</v>
      </c>
      <c r="B263">
        <v>45702.424060212201</v>
      </c>
      <c r="C263">
        <v>1599</v>
      </c>
      <c r="D263">
        <v>45702.424060212201</v>
      </c>
      <c r="E263">
        <v>45702.5154650603</v>
      </c>
      <c r="G263" s="23">
        <f t="shared" si="4"/>
        <v>-9.1404848099045921E-2</v>
      </c>
    </row>
    <row r="264" spans="1:7" x14ac:dyDescent="0.2">
      <c r="A264">
        <v>263</v>
      </c>
      <c r="B264">
        <v>24554.292969769602</v>
      </c>
      <c r="C264">
        <v>1606</v>
      </c>
      <c r="D264">
        <v>24554.292969769602</v>
      </c>
      <c r="E264">
        <v>24554.342078355501</v>
      </c>
      <c r="G264" s="23">
        <f t="shared" si="4"/>
        <v>-4.9108585899375612E-2</v>
      </c>
    </row>
    <row r="265" spans="1:7" x14ac:dyDescent="0.2">
      <c r="A265">
        <v>264</v>
      </c>
      <c r="B265">
        <v>41636.113419615103</v>
      </c>
      <c r="C265">
        <v>1610</v>
      </c>
      <c r="D265">
        <v>41636.113419615103</v>
      </c>
      <c r="E265">
        <v>41636.196691841898</v>
      </c>
      <c r="G265" s="23">
        <f t="shared" si="4"/>
        <v>-8.32722267950885E-2</v>
      </c>
    </row>
    <row r="266" spans="1:7" x14ac:dyDescent="0.2">
      <c r="A266">
        <v>265</v>
      </c>
      <c r="B266">
        <v>27344.170635628099</v>
      </c>
      <c r="C266">
        <v>1617</v>
      </c>
      <c r="D266">
        <v>27344.170635628099</v>
      </c>
      <c r="E266">
        <v>27344.2253239694</v>
      </c>
      <c r="G266" s="23">
        <f t="shared" si="4"/>
        <v>-5.4688341300789034E-2</v>
      </c>
    </row>
    <row r="267" spans="1:7" x14ac:dyDescent="0.2">
      <c r="A267">
        <v>266</v>
      </c>
      <c r="B267">
        <v>32133.6331316344</v>
      </c>
      <c r="C267">
        <v>1621</v>
      </c>
      <c r="D267">
        <v>32133.6331316344</v>
      </c>
      <c r="E267">
        <v>32133.6973989006</v>
      </c>
      <c r="G267" s="23">
        <f t="shared" si="4"/>
        <v>-6.4267266199749429E-2</v>
      </c>
    </row>
    <row r="268" spans="1:7" x14ac:dyDescent="0.2">
      <c r="A268">
        <v>267</v>
      </c>
      <c r="B268">
        <v>58547.863965616503</v>
      </c>
      <c r="C268">
        <v>1631</v>
      </c>
      <c r="D268">
        <v>58547.863965616503</v>
      </c>
      <c r="E268">
        <v>58547.981061344399</v>
      </c>
      <c r="G268" s="23">
        <f t="shared" si="4"/>
        <v>-0.11709572789550293</v>
      </c>
    </row>
    <row r="269" spans="1:7" x14ac:dyDescent="0.2">
      <c r="A269">
        <v>268</v>
      </c>
      <c r="B269">
        <v>88077.2234064691</v>
      </c>
      <c r="C269">
        <v>1635</v>
      </c>
      <c r="D269">
        <v>88077.2234064691</v>
      </c>
      <c r="E269">
        <v>88077.399560915903</v>
      </c>
      <c r="G269" s="23">
        <f t="shared" si="4"/>
        <v>-0.17615444680268411</v>
      </c>
    </row>
    <row r="270" spans="1:7" x14ac:dyDescent="0.2">
      <c r="A270">
        <v>269</v>
      </c>
      <c r="B270">
        <v>61975.258347554402</v>
      </c>
      <c r="C270">
        <v>1637</v>
      </c>
      <c r="D270">
        <v>61975.258347554402</v>
      </c>
      <c r="E270">
        <v>61975.382298071097</v>
      </c>
      <c r="G270" s="23">
        <f t="shared" si="4"/>
        <v>-0.12395051669591339</v>
      </c>
    </row>
    <row r="271" spans="1:7" x14ac:dyDescent="0.2">
      <c r="A271">
        <v>270</v>
      </c>
      <c r="B271">
        <v>65007.255829284499</v>
      </c>
      <c r="C271">
        <v>1642</v>
      </c>
      <c r="D271">
        <v>65007.255829284499</v>
      </c>
      <c r="E271">
        <v>65007.385843796103</v>
      </c>
      <c r="G271" s="23">
        <f t="shared" si="4"/>
        <v>-0.13001451160380384</v>
      </c>
    </row>
    <row r="272" spans="1:7" x14ac:dyDescent="0.2">
      <c r="A272">
        <v>271</v>
      </c>
      <c r="B272">
        <v>81586.460893999203</v>
      </c>
      <c r="C272">
        <v>1646</v>
      </c>
      <c r="D272">
        <v>81586.460893999203</v>
      </c>
      <c r="E272">
        <v>81586.624066920893</v>
      </c>
      <c r="G272" s="23">
        <f t="shared" si="4"/>
        <v>-0.16317292168969288</v>
      </c>
    </row>
    <row r="273" spans="1:7" x14ac:dyDescent="0.2">
      <c r="A273">
        <v>272</v>
      </c>
      <c r="B273">
        <v>115856.619387545</v>
      </c>
      <c r="C273">
        <v>1659</v>
      </c>
      <c r="D273">
        <v>115856.619387545</v>
      </c>
      <c r="E273">
        <v>115856.851100784</v>
      </c>
      <c r="G273" s="23">
        <f t="shared" si="4"/>
        <v>-0.23171323900169227</v>
      </c>
    </row>
    <row r="274" spans="1:7" x14ac:dyDescent="0.2">
      <c r="A274">
        <v>273</v>
      </c>
      <c r="B274">
        <v>74482.855113545302</v>
      </c>
      <c r="C274">
        <v>1668</v>
      </c>
      <c r="D274">
        <v>74482.855113545302</v>
      </c>
      <c r="E274">
        <v>74483.004079255596</v>
      </c>
      <c r="G274" s="23">
        <f t="shared" si="4"/>
        <v>-0.14896571029385086</v>
      </c>
    </row>
    <row r="275" spans="1:7" x14ac:dyDescent="0.2">
      <c r="A275">
        <v>274</v>
      </c>
      <c r="B275">
        <v>82245.098683479097</v>
      </c>
      <c r="C275">
        <v>1677</v>
      </c>
      <c r="D275">
        <v>82245.098683479097</v>
      </c>
      <c r="E275">
        <v>82245.263173676503</v>
      </c>
      <c r="G275" s="23">
        <f t="shared" si="4"/>
        <v>-0.16449019740684889</v>
      </c>
    </row>
    <row r="276" spans="1:7" x14ac:dyDescent="0.2">
      <c r="A276">
        <v>275</v>
      </c>
      <c r="B276">
        <v>67257.645130764402</v>
      </c>
      <c r="C276">
        <v>1681</v>
      </c>
      <c r="D276">
        <v>67257.645130764402</v>
      </c>
      <c r="E276">
        <v>67257.779646054696</v>
      </c>
      <c r="G276" s="23">
        <f t="shared" si="4"/>
        <v>-0.13451529029407538</v>
      </c>
    </row>
    <row r="277" spans="1:7" x14ac:dyDescent="0.2">
      <c r="A277">
        <v>276</v>
      </c>
      <c r="B277">
        <v>33495.899707817101</v>
      </c>
      <c r="C277">
        <v>1688</v>
      </c>
      <c r="D277">
        <v>33495.899707817101</v>
      </c>
      <c r="E277">
        <v>33495.966699616503</v>
      </c>
      <c r="G277" s="23">
        <f t="shared" si="4"/>
        <v>-6.6991799401876051E-2</v>
      </c>
    </row>
    <row r="278" spans="1:7" x14ac:dyDescent="0.2">
      <c r="A278">
        <v>277</v>
      </c>
      <c r="B278">
        <v>61813.880156239997</v>
      </c>
      <c r="C278">
        <v>1692</v>
      </c>
      <c r="D278">
        <v>61813.880156239997</v>
      </c>
      <c r="E278">
        <v>61814.003784000299</v>
      </c>
      <c r="G278" s="23">
        <f t="shared" si="4"/>
        <v>-0.12362776030204259</v>
      </c>
    </row>
    <row r="279" spans="1:7" x14ac:dyDescent="0.2">
      <c r="A279">
        <v>278</v>
      </c>
      <c r="B279">
        <v>20879.076426571599</v>
      </c>
      <c r="C279">
        <v>1700</v>
      </c>
      <c r="D279">
        <v>20879.076426571599</v>
      </c>
      <c r="E279">
        <v>20879.118184724401</v>
      </c>
      <c r="G279" s="23">
        <f t="shared" si="4"/>
        <v>-4.1758152801776305E-2</v>
      </c>
    </row>
    <row r="280" spans="1:7" x14ac:dyDescent="0.2">
      <c r="A280">
        <v>279</v>
      </c>
      <c r="B280">
        <v>39255.222013250503</v>
      </c>
      <c r="C280">
        <v>1702</v>
      </c>
      <c r="D280">
        <v>39255.222013250503</v>
      </c>
      <c r="E280">
        <v>39255.300523694503</v>
      </c>
      <c r="G280" s="23">
        <f t="shared" si="4"/>
        <v>-7.8510444000130519E-2</v>
      </c>
    </row>
    <row r="281" spans="1:7" x14ac:dyDescent="0.2">
      <c r="A281">
        <v>280</v>
      </c>
      <c r="B281">
        <v>41522.497629498903</v>
      </c>
      <c r="C281">
        <v>1710</v>
      </c>
      <c r="D281">
        <v>41522.497629498903</v>
      </c>
      <c r="E281">
        <v>41522.580674494202</v>
      </c>
      <c r="G281" s="23">
        <f t="shared" si="4"/>
        <v>-8.3044995299133006E-2</v>
      </c>
    </row>
    <row r="282" spans="1:7" x14ac:dyDescent="0.2">
      <c r="A282">
        <v>281</v>
      </c>
      <c r="B282">
        <v>79417.968563038405</v>
      </c>
      <c r="C282">
        <v>1712</v>
      </c>
      <c r="D282">
        <v>79417.968563038405</v>
      </c>
      <c r="E282">
        <v>79418.127398975499</v>
      </c>
      <c r="G282" s="23">
        <f t="shared" si="4"/>
        <v>-0.15883593709440902</v>
      </c>
    </row>
    <row r="283" spans="1:7" x14ac:dyDescent="0.2">
      <c r="A283">
        <v>282</v>
      </c>
      <c r="B283">
        <v>71655.901726177501</v>
      </c>
      <c r="C283">
        <v>1717</v>
      </c>
      <c r="D283">
        <v>71655.901726177501</v>
      </c>
      <c r="E283">
        <v>71656.045037980904</v>
      </c>
      <c r="G283" s="23">
        <f t="shared" si="4"/>
        <v>-0.14331180340377614</v>
      </c>
    </row>
    <row r="284" spans="1:7" x14ac:dyDescent="0.2">
      <c r="A284">
        <v>283</v>
      </c>
      <c r="B284">
        <v>26243.208674529498</v>
      </c>
      <c r="C284">
        <v>1722</v>
      </c>
      <c r="D284">
        <v>26243.208674529498</v>
      </c>
      <c r="E284">
        <v>26243.2611609468</v>
      </c>
      <c r="G284" s="23">
        <f t="shared" si="4"/>
        <v>-5.2486417302134214E-2</v>
      </c>
    </row>
    <row r="285" spans="1:7" x14ac:dyDescent="0.2">
      <c r="A285">
        <v>284</v>
      </c>
      <c r="B285">
        <v>99049.087381194098</v>
      </c>
      <c r="C285">
        <v>1736</v>
      </c>
      <c r="D285">
        <v>99049.087381194098</v>
      </c>
      <c r="E285">
        <v>99049.285479368904</v>
      </c>
      <c r="G285" s="23">
        <f t="shared" si="4"/>
        <v>-0.19809817480563652</v>
      </c>
    </row>
    <row r="286" spans="1:7" x14ac:dyDescent="0.2">
      <c r="A286">
        <v>285</v>
      </c>
      <c r="B286">
        <v>23382.484719374101</v>
      </c>
      <c r="C286">
        <v>1741</v>
      </c>
      <c r="D286">
        <v>23382.484719374101</v>
      </c>
      <c r="E286">
        <v>23382.531484343599</v>
      </c>
      <c r="G286" s="23">
        <f t="shared" si="4"/>
        <v>-4.6764969498326536E-2</v>
      </c>
    </row>
    <row r="287" spans="1:7" x14ac:dyDescent="0.2">
      <c r="A287">
        <v>286</v>
      </c>
      <c r="B287">
        <v>33311.838090078003</v>
      </c>
      <c r="C287">
        <v>1747</v>
      </c>
      <c r="D287">
        <v>33311.838090078003</v>
      </c>
      <c r="E287">
        <v>33311.9047137542</v>
      </c>
      <c r="G287" s="23">
        <f t="shared" si="4"/>
        <v>-6.6623676197195891E-2</v>
      </c>
    </row>
    <row r="288" spans="1:7" x14ac:dyDescent="0.2">
      <c r="A288">
        <v>287</v>
      </c>
      <c r="B288">
        <v>21780.8987575557</v>
      </c>
      <c r="C288">
        <v>1751</v>
      </c>
      <c r="D288">
        <v>21780.8987575557</v>
      </c>
      <c r="E288">
        <v>21780.942319353198</v>
      </c>
      <c r="G288" s="23">
        <f t="shared" si="4"/>
        <v>-4.3561797498114174E-2</v>
      </c>
    </row>
    <row r="289" spans="1:7" x14ac:dyDescent="0.2">
      <c r="A289">
        <v>288</v>
      </c>
      <c r="B289">
        <v>11040.861306991001</v>
      </c>
      <c r="C289">
        <v>1757</v>
      </c>
      <c r="D289">
        <v>11040.861306991001</v>
      </c>
      <c r="E289">
        <v>11040.883388713601</v>
      </c>
      <c r="G289" s="23">
        <f t="shared" si="4"/>
        <v>-2.2081722599978093E-2</v>
      </c>
    </row>
    <row r="290" spans="1:7" x14ac:dyDescent="0.2">
      <c r="A290">
        <v>289</v>
      </c>
      <c r="B290">
        <v>16077.440025427601</v>
      </c>
      <c r="C290">
        <v>1761</v>
      </c>
      <c r="D290">
        <v>16077.440025427601</v>
      </c>
      <c r="E290">
        <v>16077.472180307601</v>
      </c>
      <c r="G290" s="23">
        <f t="shared" si="4"/>
        <v>-3.2154880000234698E-2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290"/>
  <sheetViews>
    <sheetView workbookViewId="0"/>
  </sheetViews>
  <sheetFormatPr defaultRowHeight="12.75" x14ac:dyDescent="0.2"/>
  <sheetData>
    <row r="1" spans="1:20" x14ac:dyDescent="0.2">
      <c r="A1" t="s">
        <v>330</v>
      </c>
      <c r="B1" t="s">
        <v>335</v>
      </c>
      <c r="C1" t="s">
        <v>677</v>
      </c>
      <c r="D1" t="s">
        <v>678</v>
      </c>
      <c r="E1" t="s">
        <v>679</v>
      </c>
      <c r="F1" t="s">
        <v>680</v>
      </c>
      <c r="G1" t="s">
        <v>681</v>
      </c>
      <c r="H1" t="s">
        <v>682</v>
      </c>
      <c r="I1" t="s">
        <v>683</v>
      </c>
      <c r="J1" t="s">
        <v>684</v>
      </c>
      <c r="K1" t="s">
        <v>685</v>
      </c>
      <c r="L1" t="s">
        <v>332</v>
      </c>
      <c r="M1" t="s">
        <v>686</v>
      </c>
      <c r="N1" t="s">
        <v>687</v>
      </c>
      <c r="O1" t="s">
        <v>688</v>
      </c>
      <c r="P1" t="s">
        <v>689</v>
      </c>
      <c r="Q1" t="s">
        <v>690</v>
      </c>
      <c r="R1" t="s">
        <v>691</v>
      </c>
      <c r="S1" t="s">
        <v>692</v>
      </c>
      <c r="T1" t="s">
        <v>693</v>
      </c>
    </row>
    <row r="2" spans="1:20" x14ac:dyDescent="0.2">
      <c r="A2">
        <v>1</v>
      </c>
      <c r="B2">
        <v>386</v>
      </c>
      <c r="C2">
        <v>3.572468337942E-3</v>
      </c>
      <c r="D2">
        <v>1173.61438</v>
      </c>
      <c r="E2">
        <v>887.75671399999896</v>
      </c>
      <c r="F2">
        <v>2.835870166337E-3</v>
      </c>
      <c r="G2">
        <v>900.08233600000005</v>
      </c>
      <c r="H2">
        <v>1070.2703859999899</v>
      </c>
      <c r="I2">
        <v>3488880.3232206199</v>
      </c>
      <c r="J2">
        <v>80016.850804243702</v>
      </c>
      <c r="K2">
        <v>2079</v>
      </c>
      <c r="L2">
        <v>80016.850804243702</v>
      </c>
      <c r="M2">
        <v>0</v>
      </c>
      <c r="N2">
        <v>1.6644334632765E-2</v>
      </c>
      <c r="O2">
        <v>3.9634881031910003E-3</v>
      </c>
      <c r="P2">
        <v>1.849383790394E-3</v>
      </c>
      <c r="Q2">
        <v>99.999931843562806</v>
      </c>
      <c r="R2">
        <v>64517.431809932699</v>
      </c>
      <c r="S2">
        <v>15399.579096169</v>
      </c>
      <c r="T2">
        <v>80017.010837945301</v>
      </c>
    </row>
    <row r="3" spans="1:20" x14ac:dyDescent="0.2">
      <c r="A3">
        <v>2</v>
      </c>
      <c r="B3">
        <v>404</v>
      </c>
      <c r="C3">
        <v>4.4181687349449999E-3</v>
      </c>
      <c r="D3">
        <v>1181.0445560000001</v>
      </c>
      <c r="E3">
        <v>883.70660399999895</v>
      </c>
      <c r="F3">
        <v>2.6663646230370001E-3</v>
      </c>
      <c r="G3">
        <v>878.10217299999897</v>
      </c>
      <c r="H3">
        <v>1012.684753</v>
      </c>
      <c r="I3">
        <v>3518876.1275829701</v>
      </c>
      <c r="J3">
        <v>67298.912702956994</v>
      </c>
      <c r="K3">
        <v>2080</v>
      </c>
      <c r="L3">
        <v>67298.912702956994</v>
      </c>
      <c r="M3">
        <v>0</v>
      </c>
      <c r="N3">
        <v>3.3090886180427E-2</v>
      </c>
      <c r="O3">
        <v>5.2992859385920001E-3</v>
      </c>
      <c r="P3">
        <v>1.9538055686420001E-3</v>
      </c>
      <c r="Q3">
        <v>100.00000000366499</v>
      </c>
      <c r="R3">
        <v>48643.413572468802</v>
      </c>
      <c r="S3">
        <v>18555.633728309898</v>
      </c>
      <c r="T3">
        <v>67299.047300782404</v>
      </c>
    </row>
    <row r="4" spans="1:20" x14ac:dyDescent="0.2">
      <c r="A4">
        <v>3</v>
      </c>
      <c r="B4">
        <v>394</v>
      </c>
      <c r="C4">
        <v>4.320718787175E-3</v>
      </c>
      <c r="D4">
        <v>1143.3842770000001</v>
      </c>
      <c r="E4">
        <v>838.86004600000001</v>
      </c>
      <c r="F4">
        <v>3.1037626880190002E-3</v>
      </c>
      <c r="G4">
        <v>846.11120600000004</v>
      </c>
      <c r="H4">
        <v>1010.1760860000001</v>
      </c>
      <c r="I4">
        <v>3489694.9989759899</v>
      </c>
      <c r="J4">
        <v>70479.993260352407</v>
      </c>
      <c r="K4">
        <v>2081</v>
      </c>
      <c r="L4">
        <v>70479.993260352407</v>
      </c>
      <c r="M4">
        <v>0</v>
      </c>
      <c r="N4">
        <v>3.2558677310588001E-2</v>
      </c>
      <c r="O4">
        <v>5.2883200768110003E-3</v>
      </c>
      <c r="P4">
        <v>7.3766143242399995E-4</v>
      </c>
      <c r="Q4">
        <v>99.999931835660206</v>
      </c>
      <c r="R4">
        <v>54794.763428550701</v>
      </c>
      <c r="S4">
        <v>15585.3708599526</v>
      </c>
      <c r="T4">
        <v>70480.134220338907</v>
      </c>
    </row>
    <row r="5" spans="1:20" x14ac:dyDescent="0.2">
      <c r="A5">
        <v>4</v>
      </c>
      <c r="B5">
        <v>156</v>
      </c>
      <c r="C5">
        <v>2.443365709916E-3</v>
      </c>
      <c r="D5">
        <v>1141.4636230000001</v>
      </c>
      <c r="E5">
        <v>940.19708300000002</v>
      </c>
      <c r="F5">
        <v>1.5553115252909999E-3</v>
      </c>
      <c r="G5">
        <v>940.57562299999904</v>
      </c>
      <c r="H5">
        <v>1036.661987</v>
      </c>
      <c r="I5">
        <v>3732169.8654136499</v>
      </c>
      <c r="J5">
        <v>82372.662914591099</v>
      </c>
      <c r="K5">
        <v>2082</v>
      </c>
      <c r="L5">
        <v>82372.662914591099</v>
      </c>
      <c r="M5">
        <v>0</v>
      </c>
      <c r="N5">
        <v>7.6511435173960002E-2</v>
      </c>
      <c r="O5">
        <v>3.6223377419419998E-3</v>
      </c>
      <c r="P5">
        <v>9.69174784249E-4</v>
      </c>
      <c r="Q5">
        <v>99.999931838294401</v>
      </c>
      <c r="R5">
        <v>42921.997624652999</v>
      </c>
      <c r="S5">
        <v>39350.830103425498</v>
      </c>
      <c r="T5">
        <v>82372.827659916904</v>
      </c>
    </row>
    <row r="6" spans="1:20" x14ac:dyDescent="0.2">
      <c r="A6">
        <v>5</v>
      </c>
      <c r="B6">
        <v>176</v>
      </c>
      <c r="C6">
        <v>3.1816080592300001E-3</v>
      </c>
      <c r="D6">
        <v>1191.2540280000001</v>
      </c>
      <c r="E6">
        <v>909.964966</v>
      </c>
      <c r="F6">
        <v>2.2655849771989998E-3</v>
      </c>
      <c r="G6">
        <v>919.74426300000005</v>
      </c>
      <c r="H6">
        <v>1069.9711910000001</v>
      </c>
      <c r="I6">
        <v>3695929.3996542599</v>
      </c>
      <c r="J6">
        <v>88410.972301867601</v>
      </c>
      <c r="K6">
        <v>2083</v>
      </c>
      <c r="L6">
        <v>88410.972301867601</v>
      </c>
      <c r="M6">
        <v>0</v>
      </c>
      <c r="N6">
        <v>1.0047603634369E-2</v>
      </c>
      <c r="O6">
        <v>3.9207695269929997E-3</v>
      </c>
      <c r="P6">
        <v>1.2469258738670001E-3</v>
      </c>
      <c r="Q6">
        <v>100.000163828431</v>
      </c>
      <c r="R6">
        <v>63641.4944383783</v>
      </c>
      <c r="S6">
        <v>24669.6545216054</v>
      </c>
      <c r="T6">
        <v>88411.149123812196</v>
      </c>
    </row>
    <row r="7" spans="1:20" x14ac:dyDescent="0.2">
      <c r="A7">
        <v>6</v>
      </c>
      <c r="B7">
        <v>409</v>
      </c>
      <c r="C7">
        <v>3.487200231788E-3</v>
      </c>
      <c r="D7">
        <v>1191.2944339999899</v>
      </c>
      <c r="E7">
        <v>925.292236</v>
      </c>
      <c r="F7">
        <v>2.48247354529E-3</v>
      </c>
      <c r="G7">
        <v>931.11554000000001</v>
      </c>
      <c r="H7">
        <v>1073.1370850000001</v>
      </c>
      <c r="I7">
        <v>3566780.9260396501</v>
      </c>
      <c r="J7">
        <v>76279.588299869196</v>
      </c>
      <c r="K7">
        <v>2084</v>
      </c>
      <c r="L7">
        <v>76279.588299869196</v>
      </c>
      <c r="M7">
        <v>0</v>
      </c>
      <c r="N7">
        <v>1.9213921524780998E-2</v>
      </c>
      <c r="O7">
        <v>4.4147874612540002E-3</v>
      </c>
      <c r="P7">
        <v>1.2087253162090001E-3</v>
      </c>
      <c r="Q7">
        <v>99.999931835660206</v>
      </c>
      <c r="R7">
        <v>53648.666164028902</v>
      </c>
      <c r="S7">
        <v>22531.074763181201</v>
      </c>
      <c r="T7">
        <v>76279.740859045807</v>
      </c>
    </row>
    <row r="8" spans="1:20" x14ac:dyDescent="0.2">
      <c r="A8">
        <v>7</v>
      </c>
      <c r="B8">
        <v>123</v>
      </c>
      <c r="C8">
        <v>2.0478340476980002E-3</v>
      </c>
      <c r="D8">
        <v>1168.640625</v>
      </c>
      <c r="E8">
        <v>980.95129399999905</v>
      </c>
      <c r="F8">
        <v>1.3088592977340001E-3</v>
      </c>
      <c r="G8">
        <v>990.45782499999905</v>
      </c>
      <c r="H8">
        <v>1080.428101</v>
      </c>
      <c r="I8">
        <v>3810252.8301402498</v>
      </c>
      <c r="J8">
        <v>91652.607891253094</v>
      </c>
      <c r="K8">
        <v>2085</v>
      </c>
      <c r="L8">
        <v>91652.607891253094</v>
      </c>
      <c r="M8">
        <v>0</v>
      </c>
      <c r="N8">
        <v>1.8802562976358E-2</v>
      </c>
      <c r="O8">
        <v>4.3823914579360001E-3</v>
      </c>
      <c r="P8">
        <v>8.1719260581300003E-4</v>
      </c>
      <c r="Q8">
        <v>99.999811880023302</v>
      </c>
      <c r="R8">
        <v>31132.397956162698</v>
      </c>
      <c r="S8">
        <v>60420.393428426098</v>
      </c>
      <c r="T8">
        <v>91652.791196468897</v>
      </c>
    </row>
    <row r="9" spans="1:20" x14ac:dyDescent="0.2">
      <c r="A9">
        <v>8</v>
      </c>
      <c r="B9">
        <v>166</v>
      </c>
      <c r="C9">
        <v>2.9061196861859999E-3</v>
      </c>
      <c r="D9">
        <v>1158.7919919999899</v>
      </c>
      <c r="E9">
        <v>914.96942100000001</v>
      </c>
      <c r="F9">
        <v>1.887426191553E-3</v>
      </c>
      <c r="G9">
        <v>930.96020499999895</v>
      </c>
      <c r="H9">
        <v>1049.7260739999899</v>
      </c>
      <c r="I9">
        <v>3714924.9670925001</v>
      </c>
      <c r="J9">
        <v>83899.700400848305</v>
      </c>
      <c r="K9">
        <v>2086</v>
      </c>
      <c r="L9">
        <v>83899.700400848305</v>
      </c>
      <c r="M9">
        <v>0</v>
      </c>
      <c r="N9">
        <v>1.1695581363315E-2</v>
      </c>
      <c r="O9">
        <v>3.5673778845170001E-3</v>
      </c>
      <c r="P9">
        <v>1.3684386314109999E-3</v>
      </c>
      <c r="Q9">
        <v>99.999931835660206</v>
      </c>
      <c r="R9">
        <v>58200.118115861202</v>
      </c>
      <c r="S9">
        <v>25599.7501525521</v>
      </c>
      <c r="T9">
        <v>83899.868200249097</v>
      </c>
    </row>
    <row r="10" spans="1:20" x14ac:dyDescent="0.2">
      <c r="A10">
        <v>9</v>
      </c>
      <c r="B10">
        <v>416</v>
      </c>
      <c r="C10">
        <v>4.0147920073860003E-3</v>
      </c>
      <c r="D10">
        <v>1180.115967</v>
      </c>
      <c r="E10">
        <v>925.63281300000006</v>
      </c>
      <c r="F10">
        <v>2.749794926433E-3</v>
      </c>
      <c r="G10">
        <v>939.09283400000004</v>
      </c>
      <c r="H10">
        <v>1069.817505</v>
      </c>
      <c r="I10">
        <v>3555805.56512069</v>
      </c>
      <c r="J10">
        <v>63386.385529277497</v>
      </c>
      <c r="K10">
        <v>2087</v>
      </c>
      <c r="L10">
        <v>63386.385529277497</v>
      </c>
      <c r="M10">
        <v>0</v>
      </c>
      <c r="N10">
        <v>1.9514167058564999E-2</v>
      </c>
      <c r="O10">
        <v>4.3445141161760001E-3</v>
      </c>
      <c r="P10">
        <v>1.6906361455339999E-3</v>
      </c>
      <c r="Q10">
        <v>100.000163828431</v>
      </c>
      <c r="R10">
        <v>54839.664720010398</v>
      </c>
      <c r="S10">
        <v>8446.8474182096706</v>
      </c>
      <c r="T10">
        <v>63386.512302048497</v>
      </c>
    </row>
    <row r="11" spans="1:20" x14ac:dyDescent="0.2">
      <c r="A11">
        <v>10</v>
      </c>
      <c r="B11">
        <v>384</v>
      </c>
      <c r="C11">
        <v>3.4302918681929999E-3</v>
      </c>
      <c r="D11">
        <v>1050.645996</v>
      </c>
      <c r="E11">
        <v>800.12060499999905</v>
      </c>
      <c r="F11">
        <v>2.5218359743960001E-3</v>
      </c>
      <c r="G11">
        <v>811.93127400000003</v>
      </c>
      <c r="H11">
        <v>950.06469700000002</v>
      </c>
      <c r="I11">
        <v>3432863.8865730399</v>
      </c>
      <c r="J11">
        <v>73033.257992702303</v>
      </c>
      <c r="K11">
        <v>2088</v>
      </c>
      <c r="L11">
        <v>73033.257992702303</v>
      </c>
      <c r="M11">
        <v>0</v>
      </c>
      <c r="N11">
        <v>4.6615462059348002E-2</v>
      </c>
      <c r="O11">
        <v>6.2557738806430004E-3</v>
      </c>
      <c r="P11">
        <v>1.7740242683140001E-3</v>
      </c>
      <c r="Q11">
        <v>196.850721781012</v>
      </c>
      <c r="R11">
        <v>25020.5391101768</v>
      </c>
      <c r="S11">
        <v>47816.014227260399</v>
      </c>
      <c r="T11">
        <v>73033.404059218301</v>
      </c>
    </row>
    <row r="12" spans="1:20" x14ac:dyDescent="0.2">
      <c r="A12">
        <v>11</v>
      </c>
      <c r="B12">
        <v>142</v>
      </c>
      <c r="C12">
        <v>2.4826846842329999E-3</v>
      </c>
      <c r="D12">
        <v>1128.7924800000001</v>
      </c>
      <c r="E12">
        <v>950.15319799999895</v>
      </c>
      <c r="F12">
        <v>1.689909347761E-3</v>
      </c>
      <c r="G12">
        <v>956.67846699999905</v>
      </c>
      <c r="H12">
        <v>1047.875366</v>
      </c>
      <c r="I12">
        <v>3741962.9209927199</v>
      </c>
      <c r="J12">
        <v>71954.075817405595</v>
      </c>
      <c r="K12">
        <v>2089</v>
      </c>
      <c r="L12">
        <v>71954.075817405595</v>
      </c>
      <c r="M12">
        <v>0</v>
      </c>
      <c r="N12">
        <v>1.8155516567098001E-2</v>
      </c>
      <c r="O12">
        <v>3.029283265362E-3</v>
      </c>
      <c r="P12">
        <v>6.05603541576E-4</v>
      </c>
      <c r="Q12">
        <v>100.00016382857</v>
      </c>
      <c r="R12">
        <v>55002.694248505897</v>
      </c>
      <c r="S12">
        <v>16851.525313222701</v>
      </c>
      <c r="T12">
        <v>71954.219725557195</v>
      </c>
    </row>
    <row r="13" spans="1:20" x14ac:dyDescent="0.2">
      <c r="A13">
        <v>12</v>
      </c>
      <c r="B13">
        <v>264</v>
      </c>
      <c r="C13">
        <v>3.6088895186769999E-3</v>
      </c>
      <c r="D13">
        <v>1201.587769</v>
      </c>
      <c r="E13">
        <v>877.32659899999896</v>
      </c>
      <c r="F13">
        <v>2.5461913456370001E-3</v>
      </c>
      <c r="G13">
        <v>896.844604</v>
      </c>
      <c r="H13">
        <v>1068.4273679999901</v>
      </c>
      <c r="I13">
        <v>3519331.5821813</v>
      </c>
      <c r="J13">
        <v>89850.677977777799</v>
      </c>
      <c r="K13">
        <v>2090</v>
      </c>
      <c r="L13">
        <v>89850.677977777799</v>
      </c>
      <c r="M13">
        <v>0</v>
      </c>
      <c r="N13">
        <v>7.1484425856990002E-3</v>
      </c>
      <c r="O13">
        <v>4.6925545291190002E-3</v>
      </c>
      <c r="P13">
        <v>1.899986651385E-3</v>
      </c>
      <c r="Q13">
        <v>100.000163828431</v>
      </c>
      <c r="R13">
        <v>54795.997290976098</v>
      </c>
      <c r="S13">
        <v>34954.860224329197</v>
      </c>
      <c r="T13">
        <v>89850.857679133798</v>
      </c>
    </row>
    <row r="14" spans="1:20" x14ac:dyDescent="0.2">
      <c r="A14">
        <v>13</v>
      </c>
      <c r="B14">
        <v>186</v>
      </c>
      <c r="C14">
        <v>3.642075854875E-3</v>
      </c>
      <c r="D14">
        <v>1218.764038</v>
      </c>
      <c r="E14">
        <v>884.56378199999904</v>
      </c>
      <c r="F14">
        <v>2.4574472796790002E-3</v>
      </c>
      <c r="G14">
        <v>903.57342500000004</v>
      </c>
      <c r="H14">
        <v>1072.696655</v>
      </c>
      <c r="I14">
        <v>3665421.4800519501</v>
      </c>
      <c r="J14">
        <v>91760.926822172507</v>
      </c>
      <c r="K14">
        <v>2091</v>
      </c>
      <c r="L14">
        <v>91760.926822172507</v>
      </c>
      <c r="M14">
        <v>0</v>
      </c>
      <c r="N14">
        <v>8.1652963308700005E-3</v>
      </c>
      <c r="O14">
        <v>5.7687399937910002E-3</v>
      </c>
      <c r="P14">
        <v>1.6566191450480001E-3</v>
      </c>
      <c r="Q14">
        <v>99.999999996214399</v>
      </c>
      <c r="R14">
        <v>44146.767858409097</v>
      </c>
      <c r="S14">
        <v>47514.3424856208</v>
      </c>
      <c r="T14">
        <v>91761.110344026107</v>
      </c>
    </row>
    <row r="15" spans="1:20" x14ac:dyDescent="0.2">
      <c r="A15">
        <v>14</v>
      </c>
      <c r="B15">
        <v>124</v>
      </c>
      <c r="C15">
        <v>3.1012868716910002E-3</v>
      </c>
      <c r="D15">
        <v>1263.4060059999899</v>
      </c>
      <c r="E15">
        <v>1040.2935789999899</v>
      </c>
      <c r="F15">
        <v>2.4102502539929999E-3</v>
      </c>
      <c r="G15">
        <v>1050.553101</v>
      </c>
      <c r="H15">
        <v>1180.6015629999899</v>
      </c>
      <c r="I15">
        <v>3858299.7238652902</v>
      </c>
      <c r="J15">
        <v>71941.886136553498</v>
      </c>
      <c r="K15">
        <v>2092</v>
      </c>
      <c r="L15">
        <v>71941.886136553498</v>
      </c>
      <c r="M15">
        <v>0</v>
      </c>
      <c r="N15">
        <v>3.2275464549619999E-3</v>
      </c>
      <c r="O15">
        <v>3.3364259327180001E-3</v>
      </c>
      <c r="P15">
        <v>1.2643105143279999E-3</v>
      </c>
      <c r="Q15">
        <v>100.00000000366499</v>
      </c>
      <c r="R15">
        <v>63683.462553714802</v>
      </c>
      <c r="S15">
        <v>8158.5674666073301</v>
      </c>
      <c r="T15">
        <v>71942.030020325794</v>
      </c>
    </row>
    <row r="16" spans="1:20" x14ac:dyDescent="0.2">
      <c r="A16">
        <v>15</v>
      </c>
      <c r="B16">
        <v>389</v>
      </c>
      <c r="C16">
        <v>3.1653981178640001E-3</v>
      </c>
      <c r="D16">
        <v>1027.987061</v>
      </c>
      <c r="E16">
        <v>789.96649200000002</v>
      </c>
      <c r="F16">
        <v>1.8229371319339999E-3</v>
      </c>
      <c r="G16">
        <v>794.53594999999905</v>
      </c>
      <c r="H16">
        <v>897.34210199999904</v>
      </c>
      <c r="I16">
        <v>3427855.7893097098</v>
      </c>
      <c r="J16">
        <v>75194.5127081182</v>
      </c>
      <c r="K16">
        <v>2093</v>
      </c>
      <c r="L16">
        <v>75194.5127081182</v>
      </c>
      <c r="M16">
        <v>0</v>
      </c>
      <c r="N16">
        <v>3.9104088208044001E-2</v>
      </c>
      <c r="O16">
        <v>7.8443058268640002E-3</v>
      </c>
      <c r="P16">
        <v>7.98882534369E-4</v>
      </c>
      <c r="Q16">
        <v>99.999999999939703</v>
      </c>
      <c r="R16">
        <v>24713.748801037498</v>
      </c>
      <c r="S16">
        <v>50380.914296106101</v>
      </c>
      <c r="T16">
        <v>75194.663097143595</v>
      </c>
    </row>
    <row r="17" spans="1:20" x14ac:dyDescent="0.2">
      <c r="A17">
        <v>16</v>
      </c>
      <c r="B17">
        <v>239</v>
      </c>
      <c r="C17">
        <v>3.8308401234529998E-3</v>
      </c>
      <c r="D17">
        <v>1192.2753909999899</v>
      </c>
      <c r="E17">
        <v>849.42382799999905</v>
      </c>
      <c r="F17">
        <v>3.0093849003880002E-3</v>
      </c>
      <c r="G17">
        <v>857.50817900000004</v>
      </c>
      <c r="H17">
        <v>1059.508057</v>
      </c>
      <c r="I17">
        <v>3578002.6029562899</v>
      </c>
      <c r="J17">
        <v>89497.747739724102</v>
      </c>
      <c r="K17">
        <v>2094</v>
      </c>
      <c r="L17">
        <v>89497.747739724102</v>
      </c>
      <c r="M17">
        <v>0</v>
      </c>
      <c r="N17">
        <v>6.0686837583670003E-3</v>
      </c>
      <c r="O17">
        <v>5.2769626257719998E-3</v>
      </c>
      <c r="P17">
        <v>3.4201862038199998E-4</v>
      </c>
      <c r="Q17">
        <v>139.194712245343</v>
      </c>
      <c r="R17">
        <v>63110.172968111001</v>
      </c>
      <c r="S17">
        <v>26248.559054863101</v>
      </c>
      <c r="T17">
        <v>89497.926735219604</v>
      </c>
    </row>
    <row r="18" spans="1:20" x14ac:dyDescent="0.2">
      <c r="A18">
        <v>17</v>
      </c>
      <c r="B18">
        <v>294</v>
      </c>
      <c r="C18">
        <v>5.0591304367400003E-3</v>
      </c>
      <c r="D18">
        <v>1140.9399410000001</v>
      </c>
      <c r="E18">
        <v>825.32482900000002</v>
      </c>
      <c r="F18">
        <v>4.3487121774049998E-3</v>
      </c>
      <c r="G18">
        <v>826.23944100000006</v>
      </c>
      <c r="H18">
        <v>1029.7110600000001</v>
      </c>
      <c r="I18">
        <v>3446736.5443635099</v>
      </c>
      <c r="J18">
        <v>62385.248996145099</v>
      </c>
      <c r="K18">
        <v>2095</v>
      </c>
      <c r="L18">
        <v>62385.248996145099</v>
      </c>
      <c r="M18">
        <v>0</v>
      </c>
      <c r="N18">
        <v>1.1333022665587E-2</v>
      </c>
      <c r="O18">
        <v>6.3214406734810004E-3</v>
      </c>
      <c r="P18">
        <v>1.455934573676E-3</v>
      </c>
      <c r="Q18">
        <v>100.00000000366499</v>
      </c>
      <c r="R18">
        <v>45997.067370119999</v>
      </c>
      <c r="S18">
        <v>16288.3063965194</v>
      </c>
      <c r="T18">
        <v>62385.373766643097</v>
      </c>
    </row>
    <row r="19" spans="1:20" x14ac:dyDescent="0.2">
      <c r="A19">
        <v>18</v>
      </c>
      <c r="B19">
        <v>218</v>
      </c>
      <c r="C19">
        <v>5.7953368760450003E-3</v>
      </c>
      <c r="D19">
        <v>1174.361328</v>
      </c>
      <c r="E19">
        <v>879.68054199999904</v>
      </c>
      <c r="F19">
        <v>4.1974865348820001E-3</v>
      </c>
      <c r="G19">
        <v>889.65283199999897</v>
      </c>
      <c r="H19">
        <v>1049.727905</v>
      </c>
      <c r="I19">
        <v>3593886.43424151</v>
      </c>
      <c r="J19">
        <v>50847.913124440704</v>
      </c>
      <c r="K19">
        <v>2096</v>
      </c>
      <c r="L19">
        <v>50847.913124440704</v>
      </c>
      <c r="M19">
        <v>0</v>
      </c>
      <c r="N19">
        <v>2.5510423224768999E-2</v>
      </c>
      <c r="O19">
        <v>1.0394119008947E-2</v>
      </c>
      <c r="P19">
        <v>3.507761079389E-3</v>
      </c>
      <c r="Q19">
        <v>139.19448025301301</v>
      </c>
      <c r="R19">
        <v>16446.4351182219</v>
      </c>
      <c r="S19">
        <v>34262.385221791897</v>
      </c>
      <c r="T19">
        <v>50848.014820267003</v>
      </c>
    </row>
    <row r="20" spans="1:20" x14ac:dyDescent="0.2">
      <c r="A20">
        <v>19</v>
      </c>
      <c r="B20">
        <v>379</v>
      </c>
      <c r="C20">
        <v>8.4606282917769997E-3</v>
      </c>
      <c r="D20">
        <v>1134.5288089999899</v>
      </c>
      <c r="E20">
        <v>791.16510000000005</v>
      </c>
      <c r="F20">
        <v>4.9593550861970004E-3</v>
      </c>
      <c r="G20">
        <v>800.00866699999904</v>
      </c>
      <c r="H20">
        <v>950.96044900000004</v>
      </c>
      <c r="I20">
        <v>3393462.2239218699</v>
      </c>
      <c r="J20">
        <v>40583.712835335602</v>
      </c>
      <c r="K20">
        <v>2097</v>
      </c>
      <c r="L20">
        <v>40583.712835335602</v>
      </c>
      <c r="M20">
        <v>0</v>
      </c>
      <c r="N20">
        <v>9.2263223370428998E-2</v>
      </c>
      <c r="O20">
        <v>1.7107618146858E-2</v>
      </c>
      <c r="P20">
        <v>2.707095356752E-3</v>
      </c>
      <c r="Q20">
        <v>100.00016383120401</v>
      </c>
      <c r="R20">
        <v>15592.8066794899</v>
      </c>
      <c r="S20">
        <v>24890.987159440101</v>
      </c>
      <c r="T20">
        <v>40583.7940027613</v>
      </c>
    </row>
    <row r="21" spans="1:20" x14ac:dyDescent="0.2">
      <c r="A21">
        <v>20</v>
      </c>
      <c r="B21">
        <v>364</v>
      </c>
      <c r="C21">
        <v>5.2343299931280002E-3</v>
      </c>
      <c r="D21">
        <v>1163.866211</v>
      </c>
      <c r="E21">
        <v>730.30450399999904</v>
      </c>
      <c r="F21">
        <v>3.2034394053160001E-3</v>
      </c>
      <c r="G21">
        <v>739.78625499999896</v>
      </c>
      <c r="H21">
        <v>938.79290800000001</v>
      </c>
      <c r="I21">
        <v>3367938.5183966998</v>
      </c>
      <c r="J21">
        <v>82830.411450795596</v>
      </c>
      <c r="K21">
        <v>2098</v>
      </c>
      <c r="L21">
        <v>82830.411450795596</v>
      </c>
      <c r="M21">
        <v>0</v>
      </c>
      <c r="N21">
        <v>3.2432941803675001E-2</v>
      </c>
      <c r="O21">
        <v>7.8343511612180006E-3</v>
      </c>
      <c r="P21">
        <v>1.085737176466E-3</v>
      </c>
      <c r="Q21">
        <v>99.9999477754629</v>
      </c>
      <c r="R21">
        <v>50454.155349361499</v>
      </c>
      <c r="S21">
        <v>32276.4218144814</v>
      </c>
      <c r="T21">
        <v>82830.577111618506</v>
      </c>
    </row>
    <row r="22" spans="1:20" x14ac:dyDescent="0.2">
      <c r="A22">
        <v>22</v>
      </c>
      <c r="B22">
        <v>269</v>
      </c>
      <c r="C22">
        <v>5.0155412290629996E-3</v>
      </c>
      <c r="D22">
        <v>1098.7045900000001</v>
      </c>
      <c r="E22">
        <v>825.32482900000002</v>
      </c>
      <c r="F22">
        <v>4.6211505872830001E-3</v>
      </c>
      <c r="G22">
        <v>825.30401600000005</v>
      </c>
      <c r="H22">
        <v>1014.216187</v>
      </c>
      <c r="I22">
        <v>3438938.7659676801</v>
      </c>
      <c r="J22">
        <v>54506.5324986052</v>
      </c>
      <c r="K22">
        <v>2100</v>
      </c>
      <c r="L22">
        <v>54506.5324986052</v>
      </c>
      <c r="M22">
        <v>0</v>
      </c>
      <c r="N22">
        <v>3.8971027940471997E-2</v>
      </c>
      <c r="O22">
        <v>9.520942972782E-3</v>
      </c>
      <c r="P22">
        <v>4.43754747502E-4</v>
      </c>
      <c r="Q22">
        <v>100.00000000366499</v>
      </c>
      <c r="R22">
        <v>27028.1934680634</v>
      </c>
      <c r="S22">
        <v>27378.448043603101</v>
      </c>
      <c r="T22">
        <v>54506.641511670197</v>
      </c>
    </row>
    <row r="23" spans="1:20" x14ac:dyDescent="0.2">
      <c r="A23">
        <v>23</v>
      </c>
      <c r="B23">
        <v>60</v>
      </c>
      <c r="C23">
        <v>3.1843039678820001E-3</v>
      </c>
      <c r="D23">
        <v>723.37725799999896</v>
      </c>
      <c r="E23">
        <v>513.68347200000005</v>
      </c>
      <c r="F23">
        <v>2.0823592095080001E-3</v>
      </c>
      <c r="G23">
        <v>522.48382600000002</v>
      </c>
      <c r="H23">
        <v>625.32995600000004</v>
      </c>
      <c r="I23">
        <v>2968922.22051703</v>
      </c>
      <c r="J23">
        <v>65852.314388025799</v>
      </c>
      <c r="K23">
        <v>2101</v>
      </c>
      <c r="L23">
        <v>65852.314388025799</v>
      </c>
      <c r="M23">
        <v>0</v>
      </c>
      <c r="N23">
        <v>4.8211696423229996E-3</v>
      </c>
      <c r="O23">
        <v>6.4267139223180003E-3</v>
      </c>
      <c r="P23">
        <v>4.5284033355200002E-4</v>
      </c>
      <c r="Q23">
        <v>99.999999999939703</v>
      </c>
      <c r="R23">
        <v>30036.914262853501</v>
      </c>
      <c r="S23">
        <v>35715.531829801097</v>
      </c>
      <c r="T23">
        <v>65852.446092654602</v>
      </c>
    </row>
    <row r="24" spans="1:20" x14ac:dyDescent="0.2">
      <c r="A24">
        <v>24</v>
      </c>
      <c r="B24">
        <v>355</v>
      </c>
      <c r="C24">
        <v>3.5133090746379998E-3</v>
      </c>
      <c r="D24">
        <v>1023.172363</v>
      </c>
      <c r="E24">
        <v>723.07446300000004</v>
      </c>
      <c r="F24">
        <v>3.2840990930159998E-3</v>
      </c>
      <c r="G24">
        <v>735.87652600000001</v>
      </c>
      <c r="H24">
        <v>946.26605199999904</v>
      </c>
      <c r="I24">
        <v>3368233.7977248998</v>
      </c>
      <c r="J24">
        <v>85417.449368843605</v>
      </c>
      <c r="K24">
        <v>2102</v>
      </c>
      <c r="L24">
        <v>85417.449368843605</v>
      </c>
      <c r="M24">
        <v>0</v>
      </c>
      <c r="N24">
        <v>5.5377220032149996E-3</v>
      </c>
      <c r="O24">
        <v>3.9354112498410001E-3</v>
      </c>
      <c r="P24">
        <v>1.6244384583440001E-3</v>
      </c>
      <c r="Q24">
        <v>100.000163825936</v>
      </c>
      <c r="R24">
        <v>69646.645998271095</v>
      </c>
      <c r="S24">
        <v>15670.974041645301</v>
      </c>
      <c r="T24">
        <v>85417.620203742394</v>
      </c>
    </row>
    <row r="25" spans="1:20" x14ac:dyDescent="0.2">
      <c r="A25">
        <v>25</v>
      </c>
      <c r="B25">
        <v>369</v>
      </c>
      <c r="C25">
        <v>3.6218756418860002E-3</v>
      </c>
      <c r="D25">
        <v>972.459473</v>
      </c>
      <c r="E25">
        <v>769.90515100000005</v>
      </c>
      <c r="F25">
        <v>2.5800471079350002E-3</v>
      </c>
      <c r="G25">
        <v>770.64361599999904</v>
      </c>
      <c r="H25">
        <v>878.86096199999895</v>
      </c>
      <c r="I25">
        <v>3374047.8760811798</v>
      </c>
      <c r="J25">
        <v>55925.255869511202</v>
      </c>
      <c r="K25">
        <v>2103</v>
      </c>
      <c r="L25">
        <v>55925.255869511202</v>
      </c>
      <c r="M25">
        <v>0</v>
      </c>
      <c r="N25">
        <v>1.1164579939362001E-2</v>
      </c>
      <c r="O25">
        <v>7.0561807205750003E-3</v>
      </c>
      <c r="P25">
        <v>5.39712440156E-4</v>
      </c>
      <c r="Q25">
        <v>99.999931835660206</v>
      </c>
      <c r="R25">
        <v>26288.568751102899</v>
      </c>
      <c r="S25">
        <v>29536.7990370843</v>
      </c>
      <c r="T25">
        <v>55925.367720022899</v>
      </c>
    </row>
    <row r="26" spans="1:20" x14ac:dyDescent="0.2">
      <c r="A26">
        <v>26</v>
      </c>
      <c r="B26">
        <v>162</v>
      </c>
      <c r="C26">
        <v>5.7395404095539997E-3</v>
      </c>
      <c r="D26">
        <v>1218.516846</v>
      </c>
      <c r="E26">
        <v>922.32763699999896</v>
      </c>
      <c r="F26">
        <v>3.6423012591059998E-3</v>
      </c>
      <c r="G26">
        <v>929.77551300000005</v>
      </c>
      <c r="H26">
        <v>1070.7463379999899</v>
      </c>
      <c r="I26">
        <v>3682650.6905813101</v>
      </c>
      <c r="J26">
        <v>51605.039404714102</v>
      </c>
      <c r="K26">
        <v>2104</v>
      </c>
      <c r="L26">
        <v>51605.039404714102</v>
      </c>
      <c r="M26">
        <v>0</v>
      </c>
      <c r="N26">
        <v>0.101913097049325</v>
      </c>
      <c r="O26">
        <v>7.4854824699960004E-3</v>
      </c>
      <c r="P26">
        <v>3.91308655408E-4</v>
      </c>
      <c r="Q26">
        <v>99.999947775460697</v>
      </c>
      <c r="R26">
        <v>37473.579844570297</v>
      </c>
      <c r="S26">
        <v>14031.5628224471</v>
      </c>
      <c r="T26">
        <v>51605.142614792901</v>
      </c>
    </row>
    <row r="27" spans="1:20" x14ac:dyDescent="0.2">
      <c r="A27">
        <v>27</v>
      </c>
      <c r="B27">
        <v>172</v>
      </c>
      <c r="C27">
        <v>4.4028042907029996E-3</v>
      </c>
      <c r="D27">
        <v>1180.614014</v>
      </c>
      <c r="E27">
        <v>885.10461399999895</v>
      </c>
      <c r="F27">
        <v>3.1145768873160002E-3</v>
      </c>
      <c r="G27">
        <v>892.55944799999895</v>
      </c>
      <c r="H27">
        <v>1049.3436280000001</v>
      </c>
      <c r="I27">
        <v>3637591.52526933</v>
      </c>
      <c r="J27">
        <v>67118.450080547598</v>
      </c>
      <c r="K27">
        <v>2105</v>
      </c>
      <c r="L27">
        <v>67118.450080547598</v>
      </c>
      <c r="M27">
        <v>0</v>
      </c>
      <c r="N27">
        <v>0.10341329682238901</v>
      </c>
      <c r="O27">
        <v>7.1567376147509999E-3</v>
      </c>
      <c r="P27">
        <v>2.7916989910499999E-4</v>
      </c>
      <c r="Q27">
        <v>100.00000000366499</v>
      </c>
      <c r="R27">
        <v>38743.215760413797</v>
      </c>
      <c r="S27">
        <v>28275.368557030299</v>
      </c>
      <c r="T27">
        <v>67118.584317447705</v>
      </c>
    </row>
    <row r="28" spans="1:20" x14ac:dyDescent="0.2">
      <c r="A28">
        <v>28</v>
      </c>
      <c r="B28">
        <v>349</v>
      </c>
      <c r="C28">
        <v>3.0186473950810002E-3</v>
      </c>
      <c r="D28">
        <v>990.18811000000005</v>
      </c>
      <c r="E28">
        <v>710.59082000000001</v>
      </c>
      <c r="F28">
        <v>2.4240456629880001E-3</v>
      </c>
      <c r="G28">
        <v>730.07751499999904</v>
      </c>
      <c r="H28">
        <v>898.46997099999896</v>
      </c>
      <c r="I28">
        <v>3375025.63146766</v>
      </c>
      <c r="J28">
        <v>92623.3684847002</v>
      </c>
      <c r="K28">
        <v>2106</v>
      </c>
      <c r="L28">
        <v>92623.3684847002</v>
      </c>
      <c r="M28">
        <v>0</v>
      </c>
      <c r="N28">
        <v>1.3967895052377E-2</v>
      </c>
      <c r="O28">
        <v>4.9447123101040002E-3</v>
      </c>
      <c r="P28">
        <v>5.0133708386500004E-4</v>
      </c>
      <c r="Q28">
        <v>100.00016382857</v>
      </c>
      <c r="R28">
        <v>52171.053999144402</v>
      </c>
      <c r="S28">
        <v>40352.499568464198</v>
      </c>
      <c r="T28">
        <v>92623.553731437205</v>
      </c>
    </row>
    <row r="29" spans="1:20" x14ac:dyDescent="0.2">
      <c r="A29">
        <v>29</v>
      </c>
      <c r="B29">
        <v>131</v>
      </c>
      <c r="C29">
        <v>3.8878571106439998E-3</v>
      </c>
      <c r="D29">
        <v>1327.0548100000001</v>
      </c>
      <c r="E29">
        <v>970.53686500000003</v>
      </c>
      <c r="F29">
        <v>2.38750634847E-3</v>
      </c>
      <c r="G29">
        <v>986.84912099999895</v>
      </c>
      <c r="H29">
        <v>1151.0505370000001</v>
      </c>
      <c r="I29">
        <v>3795738.2595283799</v>
      </c>
      <c r="J29">
        <v>91700.372429834199</v>
      </c>
      <c r="K29">
        <v>2107</v>
      </c>
      <c r="L29">
        <v>91700.372429834199</v>
      </c>
      <c r="M29">
        <v>0</v>
      </c>
      <c r="N29">
        <v>8.328882335049E-3</v>
      </c>
      <c r="O29">
        <v>4.0029274610979999E-3</v>
      </c>
      <c r="P29">
        <v>1.905072483989E-3</v>
      </c>
      <c r="Q29">
        <v>99.999931835660206</v>
      </c>
      <c r="R29">
        <v>86364.440719844395</v>
      </c>
      <c r="S29">
        <v>5236.1151788990101</v>
      </c>
      <c r="T29">
        <v>91700.555830579106</v>
      </c>
    </row>
    <row r="30" spans="1:20" x14ac:dyDescent="0.2">
      <c r="A30">
        <v>30</v>
      </c>
      <c r="B30">
        <v>110</v>
      </c>
      <c r="C30">
        <v>3.3252937750759999E-3</v>
      </c>
      <c r="D30">
        <v>1337.234375</v>
      </c>
      <c r="E30">
        <v>980.95129399999905</v>
      </c>
      <c r="F30">
        <v>1.999745005085E-3</v>
      </c>
      <c r="G30">
        <v>1000.43573</v>
      </c>
      <c r="H30">
        <v>1161.130249</v>
      </c>
      <c r="I30">
        <v>3825526.3270407398</v>
      </c>
      <c r="J30">
        <v>107143.339836753</v>
      </c>
      <c r="K30">
        <v>2108</v>
      </c>
      <c r="L30">
        <v>107143.339836753</v>
      </c>
      <c r="M30">
        <v>0</v>
      </c>
      <c r="N30">
        <v>1.7764925529791999E-2</v>
      </c>
      <c r="O30">
        <v>5.4770559135699998E-3</v>
      </c>
      <c r="P30">
        <v>1.4039767932690001E-3</v>
      </c>
      <c r="Q30">
        <v>99.999999999939703</v>
      </c>
      <c r="R30">
        <v>50139.127947942397</v>
      </c>
      <c r="S30">
        <v>56904.426175490698</v>
      </c>
      <c r="T30">
        <v>107143.554123433</v>
      </c>
    </row>
    <row r="31" spans="1:20" x14ac:dyDescent="0.2">
      <c r="A31">
        <v>31</v>
      </c>
      <c r="B31">
        <v>146</v>
      </c>
      <c r="C31">
        <v>2.9042697566969999E-3</v>
      </c>
      <c r="D31">
        <v>1303.8443600000001</v>
      </c>
      <c r="E31">
        <v>950.85534700000005</v>
      </c>
      <c r="F31">
        <v>2.472987744569E-3</v>
      </c>
      <c r="G31">
        <v>970.06939699999896</v>
      </c>
      <c r="H31">
        <v>1195.497192</v>
      </c>
      <c r="I31">
        <v>3792365.0266387002</v>
      </c>
      <c r="J31">
        <v>121541.400273162</v>
      </c>
      <c r="K31">
        <v>2109</v>
      </c>
      <c r="L31">
        <v>121541.400273162</v>
      </c>
      <c r="M31">
        <v>0</v>
      </c>
      <c r="N31">
        <v>7.6184027552899996E-3</v>
      </c>
      <c r="O31">
        <v>3.240899151534E-3</v>
      </c>
      <c r="P31">
        <v>1.472434331926E-3</v>
      </c>
      <c r="Q31">
        <v>100.00016383369901</v>
      </c>
      <c r="R31">
        <v>98058.514237869502</v>
      </c>
      <c r="S31">
        <v>23383.128954259799</v>
      </c>
      <c r="T31">
        <v>121541.64335596299</v>
      </c>
    </row>
    <row r="32" spans="1:20" x14ac:dyDescent="0.2">
      <c r="A32">
        <v>32</v>
      </c>
      <c r="B32">
        <v>61</v>
      </c>
      <c r="C32">
        <v>2.4132567455779999E-3</v>
      </c>
      <c r="D32">
        <v>770.42059300000005</v>
      </c>
      <c r="E32">
        <v>514.98358199999905</v>
      </c>
      <c r="F32">
        <v>1.5857048411169999E-3</v>
      </c>
      <c r="G32">
        <v>514.99841300000003</v>
      </c>
      <c r="H32">
        <v>640.880493</v>
      </c>
      <c r="I32">
        <v>2936251.8457106198</v>
      </c>
      <c r="J32">
        <v>105847.42442679001</v>
      </c>
      <c r="K32">
        <v>2110</v>
      </c>
      <c r="L32">
        <v>105847.42442679001</v>
      </c>
      <c r="M32">
        <v>0</v>
      </c>
      <c r="N32">
        <v>2.2231363095961E-2</v>
      </c>
      <c r="O32">
        <v>3.442121023106E-3</v>
      </c>
      <c r="P32">
        <v>1.113009642E-6</v>
      </c>
      <c r="Q32">
        <v>139.194712245343</v>
      </c>
      <c r="R32">
        <v>73299.852305962893</v>
      </c>
      <c r="S32">
        <v>32408.589103430801</v>
      </c>
      <c r="T32">
        <v>105847.63612163901</v>
      </c>
    </row>
    <row r="33" spans="1:20" x14ac:dyDescent="0.2">
      <c r="A33">
        <v>33</v>
      </c>
      <c r="B33">
        <v>359</v>
      </c>
      <c r="C33">
        <v>7.5072275165840004E-3</v>
      </c>
      <c r="D33">
        <v>1113.280518</v>
      </c>
      <c r="E33">
        <v>704.53765899999905</v>
      </c>
      <c r="F33">
        <v>5.1144105244649999E-3</v>
      </c>
      <c r="G33">
        <v>710.30096400000002</v>
      </c>
      <c r="H33">
        <v>919.14758300000005</v>
      </c>
      <c r="I33">
        <v>3317155.0070909001</v>
      </c>
      <c r="J33">
        <v>54446.579392601503</v>
      </c>
      <c r="K33">
        <v>2111</v>
      </c>
      <c r="L33">
        <v>54446.579392601503</v>
      </c>
      <c r="M33">
        <v>0</v>
      </c>
      <c r="N33">
        <v>8.9964841252249003E-2</v>
      </c>
      <c r="O33">
        <v>8.2798856388479995E-3</v>
      </c>
      <c r="P33">
        <v>1.464564672558E-3</v>
      </c>
      <c r="Q33">
        <v>99.999931836651299</v>
      </c>
      <c r="R33">
        <v>46975.477786395502</v>
      </c>
      <c r="S33">
        <v>7371.21056752806</v>
      </c>
      <c r="T33">
        <v>54446.688285760298</v>
      </c>
    </row>
    <row r="34" spans="1:20" x14ac:dyDescent="0.2">
      <c r="A34">
        <v>34</v>
      </c>
      <c r="B34">
        <v>421</v>
      </c>
      <c r="C34">
        <v>7.6786341932870003E-3</v>
      </c>
      <c r="D34">
        <v>1096.93103</v>
      </c>
      <c r="E34">
        <v>691.637024</v>
      </c>
      <c r="F34">
        <v>6.3088419523869999E-3</v>
      </c>
      <c r="G34">
        <v>709.96405000000004</v>
      </c>
      <c r="H34">
        <v>959.70922900000005</v>
      </c>
      <c r="I34">
        <v>3294536.2909641499</v>
      </c>
      <c r="J34">
        <v>52782.043759075597</v>
      </c>
      <c r="K34">
        <v>2112</v>
      </c>
      <c r="L34">
        <v>52782.043759075597</v>
      </c>
      <c r="M34">
        <v>0</v>
      </c>
      <c r="N34">
        <v>4.5742302664297997E-2</v>
      </c>
      <c r="O34">
        <v>9.0390738846909992E-3</v>
      </c>
      <c r="P34">
        <v>3.4823530708539998E-3</v>
      </c>
      <c r="Q34">
        <v>99.999931835660206</v>
      </c>
      <c r="R34">
        <v>39099.0931533763</v>
      </c>
      <c r="S34">
        <v>13583.056237951199</v>
      </c>
      <c r="T34">
        <v>52782.149323163198</v>
      </c>
    </row>
    <row r="35" spans="1:20" x14ac:dyDescent="0.2">
      <c r="A35">
        <v>35</v>
      </c>
      <c r="B35">
        <v>300</v>
      </c>
      <c r="C35">
        <v>3.8779824493160001E-3</v>
      </c>
      <c r="D35">
        <v>1173.189697</v>
      </c>
      <c r="E35">
        <v>825.31494099999895</v>
      </c>
      <c r="F35">
        <v>1.837452717838E-3</v>
      </c>
      <c r="G35">
        <v>825.31494099999895</v>
      </c>
      <c r="H35">
        <v>948.93658400000004</v>
      </c>
      <c r="I35">
        <v>3498818.86863581</v>
      </c>
      <c r="J35">
        <v>89705.087773497202</v>
      </c>
      <c r="K35">
        <v>2113</v>
      </c>
      <c r="L35">
        <v>89705.087773497202</v>
      </c>
      <c r="M35">
        <v>0</v>
      </c>
      <c r="N35">
        <v>8.7561031672140008E-3</v>
      </c>
      <c r="O35">
        <v>1.6074477292904E-2</v>
      </c>
      <c r="P35">
        <v>1.2960061434300001E-4</v>
      </c>
      <c r="Q35">
        <v>100.000163828431</v>
      </c>
      <c r="R35">
        <v>21034.150912880101</v>
      </c>
      <c r="S35">
        <v>68571.116106964095</v>
      </c>
      <c r="T35">
        <v>89705.267183672695</v>
      </c>
    </row>
    <row r="36" spans="1:20" x14ac:dyDescent="0.2">
      <c r="A36">
        <v>36</v>
      </c>
      <c r="B36">
        <v>212</v>
      </c>
      <c r="C36">
        <v>4.3288436812850004E-3</v>
      </c>
      <c r="D36">
        <v>1392.584595</v>
      </c>
      <c r="E36">
        <v>949.77624500000002</v>
      </c>
      <c r="F36">
        <v>3.2714107868870002E-3</v>
      </c>
      <c r="G36">
        <v>969.76727300000005</v>
      </c>
      <c r="H36">
        <v>1220.7479249999899</v>
      </c>
      <c r="I36">
        <v>3709323.42223965</v>
      </c>
      <c r="J36">
        <v>102292.52488703901</v>
      </c>
      <c r="K36">
        <v>2114</v>
      </c>
      <c r="L36">
        <v>102292.52488703901</v>
      </c>
      <c r="M36">
        <v>0</v>
      </c>
      <c r="N36">
        <v>1.2773474252826E-2</v>
      </c>
      <c r="O36">
        <v>5.4153835576380002E-3</v>
      </c>
      <c r="P36">
        <v>1.4152860593399999E-3</v>
      </c>
      <c r="Q36">
        <v>99.999931843562806</v>
      </c>
      <c r="R36">
        <v>74223.176736104797</v>
      </c>
      <c r="S36">
        <v>27969.552804140701</v>
      </c>
      <c r="T36">
        <v>102292.72947208901</v>
      </c>
    </row>
    <row r="37" spans="1:20" x14ac:dyDescent="0.2">
      <c r="A37">
        <v>37</v>
      </c>
      <c r="B37">
        <v>471</v>
      </c>
      <c r="C37">
        <v>6.3668302607319998E-3</v>
      </c>
      <c r="D37">
        <v>1075.911865</v>
      </c>
      <c r="E37">
        <v>661.94409199999905</v>
      </c>
      <c r="F37">
        <v>4.8769501955330001E-3</v>
      </c>
      <c r="G37">
        <v>667.06542999999897</v>
      </c>
      <c r="H37">
        <v>904.887878</v>
      </c>
      <c r="I37">
        <v>3249494.0146644702</v>
      </c>
      <c r="J37">
        <v>65019.4454771655</v>
      </c>
      <c r="K37">
        <v>2115</v>
      </c>
      <c r="L37">
        <v>65019.4454771655</v>
      </c>
      <c r="M37">
        <v>0</v>
      </c>
      <c r="N37">
        <v>3.8269142623988998E-2</v>
      </c>
      <c r="O37">
        <v>7.0503807903099999E-3</v>
      </c>
      <c r="P37">
        <v>1.9486066211069999E-3</v>
      </c>
      <c r="Q37">
        <v>99.999931835660206</v>
      </c>
      <c r="R37">
        <v>55596.144606136098</v>
      </c>
      <c r="S37">
        <v>9323.4309780846597</v>
      </c>
      <c r="T37">
        <v>65019.5755160564</v>
      </c>
    </row>
    <row r="38" spans="1:20" x14ac:dyDescent="0.2">
      <c r="A38">
        <v>38</v>
      </c>
      <c r="B38">
        <v>293</v>
      </c>
      <c r="C38">
        <v>2.8843564232070001E-3</v>
      </c>
      <c r="D38">
        <v>1065.3637699999899</v>
      </c>
      <c r="E38">
        <v>863.29724099999896</v>
      </c>
      <c r="F38">
        <v>9.2280712007399999E-4</v>
      </c>
      <c r="G38">
        <v>825.46588099999894</v>
      </c>
      <c r="H38">
        <v>873.95202600000005</v>
      </c>
      <c r="I38">
        <v>3418728.3253835598</v>
      </c>
      <c r="J38">
        <v>70056.019212533094</v>
      </c>
      <c r="K38">
        <v>2116</v>
      </c>
      <c r="L38">
        <v>70056.019212533094</v>
      </c>
      <c r="M38">
        <v>0</v>
      </c>
      <c r="N38">
        <v>4.2825257299939998E-3</v>
      </c>
      <c r="O38">
        <v>5.3944017577810003E-3</v>
      </c>
      <c r="P38">
        <v>-1.4869016279060001E-3</v>
      </c>
      <c r="Q38">
        <v>98.425524933992506</v>
      </c>
      <c r="R38">
        <v>44419.737719619297</v>
      </c>
      <c r="S38">
        <v>25537.996080018202</v>
      </c>
      <c r="T38">
        <v>70056.159324571505</v>
      </c>
    </row>
    <row r="39" spans="1:20" x14ac:dyDescent="0.2">
      <c r="A39">
        <v>39</v>
      </c>
      <c r="B39">
        <v>233</v>
      </c>
      <c r="C39">
        <v>6.0719768269139997E-3</v>
      </c>
      <c r="D39">
        <v>1222.573975</v>
      </c>
      <c r="E39">
        <v>879.11035200000003</v>
      </c>
      <c r="F39">
        <v>3.8010760444909999E-3</v>
      </c>
      <c r="G39">
        <v>879.24182099999905</v>
      </c>
      <c r="H39">
        <v>1040.498779</v>
      </c>
      <c r="I39">
        <v>3588693.7822599001</v>
      </c>
      <c r="J39">
        <v>56565.371178228801</v>
      </c>
      <c r="K39">
        <v>2117</v>
      </c>
      <c r="L39">
        <v>56565.371178228801</v>
      </c>
      <c r="M39">
        <v>0</v>
      </c>
      <c r="N39">
        <v>1.8139686278635998E-2</v>
      </c>
      <c r="O39">
        <v>1.1317866291279999E-2</v>
      </c>
      <c r="P39">
        <v>1.3926984541509999E-3</v>
      </c>
      <c r="Q39">
        <v>100.00000000366499</v>
      </c>
      <c r="R39">
        <v>26499.395567439999</v>
      </c>
      <c r="S39">
        <v>29966.088741527401</v>
      </c>
      <c r="T39">
        <v>56565.484308971201</v>
      </c>
    </row>
    <row r="40" spans="1:20" x14ac:dyDescent="0.2">
      <c r="A40">
        <v>40</v>
      </c>
      <c r="B40">
        <v>206</v>
      </c>
      <c r="C40">
        <v>3.897553430952E-3</v>
      </c>
      <c r="D40">
        <v>1251.9735109999899</v>
      </c>
      <c r="E40">
        <v>886.31298800000002</v>
      </c>
      <c r="F40">
        <v>3.3191511149110002E-3</v>
      </c>
      <c r="G40">
        <v>893.08178699999905</v>
      </c>
      <c r="H40">
        <v>1126.628784</v>
      </c>
      <c r="I40">
        <v>3664233.3819148899</v>
      </c>
      <c r="J40">
        <v>93817.962852320095</v>
      </c>
      <c r="K40">
        <v>2118</v>
      </c>
      <c r="L40">
        <v>93817.962852320095</v>
      </c>
      <c r="M40">
        <v>0</v>
      </c>
      <c r="N40">
        <v>8.4875530702980002E-3</v>
      </c>
      <c r="O40">
        <v>4.8568666366300001E-3</v>
      </c>
      <c r="P40">
        <v>1.587052376726E-3</v>
      </c>
      <c r="Q40">
        <v>100.000163825797</v>
      </c>
      <c r="R40">
        <v>66082.311481247496</v>
      </c>
      <c r="S40">
        <v>27635.8388431725</v>
      </c>
      <c r="T40">
        <v>93818.150488245796</v>
      </c>
    </row>
    <row r="41" spans="1:20" x14ac:dyDescent="0.2">
      <c r="A41">
        <v>41</v>
      </c>
      <c r="B41">
        <v>302</v>
      </c>
      <c r="C41">
        <v>7.4566521342860001E-3</v>
      </c>
      <c r="D41">
        <v>1108.512573</v>
      </c>
      <c r="E41">
        <v>825.31494099999895</v>
      </c>
      <c r="F41">
        <v>7.0340735243599999E-3</v>
      </c>
      <c r="G41">
        <v>825.31433100000004</v>
      </c>
      <c r="H41">
        <v>1025.675659</v>
      </c>
      <c r="I41">
        <v>3446974.1641089502</v>
      </c>
      <c r="J41">
        <v>37979.193195544402</v>
      </c>
      <c r="K41">
        <v>2119</v>
      </c>
      <c r="L41">
        <v>37979.193195544402</v>
      </c>
      <c r="M41">
        <v>0</v>
      </c>
      <c r="N41">
        <v>1.3811034995294E-2</v>
      </c>
      <c r="O41">
        <v>1.195325862348E-2</v>
      </c>
      <c r="P41">
        <v>9.5295616509499998E-4</v>
      </c>
      <c r="Q41">
        <v>100.000163831065</v>
      </c>
      <c r="R41">
        <v>22337.550321841802</v>
      </c>
      <c r="S41">
        <v>15541.718668257899</v>
      </c>
      <c r="T41">
        <v>37979.2691539308</v>
      </c>
    </row>
    <row r="42" spans="1:20" x14ac:dyDescent="0.2">
      <c r="A42">
        <v>42</v>
      </c>
      <c r="B42">
        <v>344</v>
      </c>
      <c r="C42">
        <v>5.7081981275529997E-3</v>
      </c>
      <c r="D42">
        <v>901.89532499999905</v>
      </c>
      <c r="E42">
        <v>703.76275599999894</v>
      </c>
      <c r="F42">
        <v>3.3245274926310001E-3</v>
      </c>
      <c r="G42">
        <v>707.72265600000003</v>
      </c>
      <c r="H42">
        <v>794.26886000000002</v>
      </c>
      <c r="I42">
        <v>3297418.6045218999</v>
      </c>
      <c r="J42">
        <v>34710.177287578997</v>
      </c>
      <c r="K42">
        <v>2120</v>
      </c>
      <c r="L42">
        <v>34710.177287578997</v>
      </c>
      <c r="M42">
        <v>0</v>
      </c>
      <c r="N42">
        <v>3.0725792395452999E-2</v>
      </c>
      <c r="O42">
        <v>6.9102717799480002E-3</v>
      </c>
      <c r="P42">
        <v>8.3992019722100002E-4</v>
      </c>
      <c r="Q42">
        <v>99.999931835660206</v>
      </c>
      <c r="R42">
        <v>27344.469354012501</v>
      </c>
      <c r="S42">
        <v>7265.7774220854599</v>
      </c>
      <c r="T42">
        <v>34710.246707933598</v>
      </c>
    </row>
    <row r="43" spans="1:20" x14ac:dyDescent="0.2">
      <c r="A43">
        <v>43</v>
      </c>
      <c r="B43">
        <v>476</v>
      </c>
      <c r="C43">
        <v>4.6794137424429998E-3</v>
      </c>
      <c r="D43">
        <v>1011.693298</v>
      </c>
      <c r="E43">
        <v>649.20629899999904</v>
      </c>
      <c r="F43">
        <v>2.7573938587670001E-3</v>
      </c>
      <c r="G43">
        <v>649.668091</v>
      </c>
      <c r="H43">
        <v>809.86755400000004</v>
      </c>
      <c r="I43">
        <v>3209489.5114646498</v>
      </c>
      <c r="J43">
        <v>77464.190804970494</v>
      </c>
      <c r="K43">
        <v>2121</v>
      </c>
      <c r="L43">
        <v>77464.190804970494</v>
      </c>
      <c r="M43">
        <v>0</v>
      </c>
      <c r="N43">
        <v>4.3101292436271997E-2</v>
      </c>
      <c r="O43">
        <v>9.811900775636E-3</v>
      </c>
      <c r="P43">
        <v>3.3388548537199999E-4</v>
      </c>
      <c r="Q43">
        <v>139.19448025301301</v>
      </c>
      <c r="R43">
        <v>34888.160251984802</v>
      </c>
      <c r="S43">
        <v>42436.991001114198</v>
      </c>
      <c r="T43">
        <v>77464.345733352093</v>
      </c>
    </row>
    <row r="44" spans="1:20" x14ac:dyDescent="0.2">
      <c r="A44">
        <v>44</v>
      </c>
      <c r="B44">
        <v>245</v>
      </c>
      <c r="C44">
        <v>5.0264822450229998E-3</v>
      </c>
      <c r="D44">
        <v>1335.750366</v>
      </c>
      <c r="E44">
        <v>842.31689500000005</v>
      </c>
      <c r="F44">
        <v>4.2606586085469998E-3</v>
      </c>
      <c r="G44">
        <v>867.86535600000002</v>
      </c>
      <c r="H44">
        <v>1181.5566409999899</v>
      </c>
      <c r="I44">
        <v>3586651.22969882</v>
      </c>
      <c r="J44">
        <v>98166.758967188594</v>
      </c>
      <c r="K44">
        <v>2122</v>
      </c>
      <c r="L44">
        <v>98166.758967188594</v>
      </c>
      <c r="M44">
        <v>0</v>
      </c>
      <c r="N44">
        <v>2.2077637985810999E-2</v>
      </c>
      <c r="O44">
        <v>5.8957334349339996E-3</v>
      </c>
      <c r="P44">
        <v>3.116514108912E-3</v>
      </c>
      <c r="Q44">
        <v>100.000163828431</v>
      </c>
      <c r="R44">
        <v>66781.2142105987</v>
      </c>
      <c r="S44">
        <v>31285.740926279399</v>
      </c>
      <c r="T44">
        <v>98166.955300706599</v>
      </c>
    </row>
    <row r="45" spans="1:20" x14ac:dyDescent="0.2">
      <c r="A45">
        <v>45</v>
      </c>
      <c r="B45">
        <v>235</v>
      </c>
      <c r="C45">
        <v>6.8073563365530004E-3</v>
      </c>
      <c r="D45">
        <v>1349.5189210000001</v>
      </c>
      <c r="E45">
        <v>929.94671600000004</v>
      </c>
      <c r="F45">
        <v>6.3681070535099998E-3</v>
      </c>
      <c r="G45">
        <v>956.67040999999904</v>
      </c>
      <c r="H45">
        <v>1251.044678</v>
      </c>
      <c r="I45">
        <v>3633093.6457245899</v>
      </c>
      <c r="J45">
        <v>61635.117108095903</v>
      </c>
      <c r="K45">
        <v>2123</v>
      </c>
      <c r="L45">
        <v>61635.117108095903</v>
      </c>
      <c r="M45">
        <v>0</v>
      </c>
      <c r="N45">
        <v>3.6441747722617997E-2</v>
      </c>
      <c r="O45">
        <v>7.5549547997810001E-3</v>
      </c>
      <c r="P45">
        <v>4.8702564451449997E-3</v>
      </c>
      <c r="Q45">
        <v>99.999931838294401</v>
      </c>
      <c r="R45">
        <v>43295.9145176522</v>
      </c>
      <c r="S45">
        <v>18239.3259288396</v>
      </c>
      <c r="T45">
        <v>61635.240378330098</v>
      </c>
    </row>
    <row r="46" spans="1:20" x14ac:dyDescent="0.2">
      <c r="A46">
        <v>46</v>
      </c>
      <c r="B46">
        <v>445</v>
      </c>
      <c r="C46">
        <v>2.8656015829560001E-3</v>
      </c>
      <c r="D46">
        <v>811.27002000000005</v>
      </c>
      <c r="E46">
        <v>680.11151099999904</v>
      </c>
      <c r="F46">
        <v>8.6921829917800003E-4</v>
      </c>
      <c r="G46">
        <v>680.11340299999904</v>
      </c>
      <c r="H46">
        <v>709.95147699999904</v>
      </c>
      <c r="I46">
        <v>3252903.4265149902</v>
      </c>
      <c r="J46">
        <v>45769.9736697853</v>
      </c>
      <c r="K46">
        <v>2124</v>
      </c>
      <c r="L46">
        <v>45769.9736697853</v>
      </c>
      <c r="M46">
        <v>0</v>
      </c>
      <c r="N46">
        <v>1.1742764441636E-2</v>
      </c>
      <c r="O46">
        <v>4.47510623997E-3</v>
      </c>
      <c r="P46">
        <v>6.2258041269700002E-4</v>
      </c>
      <c r="Q46">
        <v>139.194248268199</v>
      </c>
      <c r="R46">
        <v>26246.510498971398</v>
      </c>
      <c r="S46">
        <v>19384.360462493001</v>
      </c>
      <c r="T46">
        <v>45770.065209732697</v>
      </c>
    </row>
    <row r="47" spans="1:20" x14ac:dyDescent="0.2">
      <c r="A47">
        <v>47</v>
      </c>
      <c r="B47">
        <v>304</v>
      </c>
      <c r="C47">
        <v>4.8065051569079996E-3</v>
      </c>
      <c r="D47">
        <v>1232.3668210000001</v>
      </c>
      <c r="E47">
        <v>850.40216099999896</v>
      </c>
      <c r="F47">
        <v>3.2327764315910001E-3</v>
      </c>
      <c r="G47">
        <v>861.63879399999905</v>
      </c>
      <c r="H47">
        <v>1054.3161620000001</v>
      </c>
      <c r="I47">
        <v>3510415.6628355798</v>
      </c>
      <c r="J47">
        <v>79468.272170904893</v>
      </c>
      <c r="K47">
        <v>2125</v>
      </c>
      <c r="L47">
        <v>79468.272170904893</v>
      </c>
      <c r="M47">
        <v>0</v>
      </c>
      <c r="N47">
        <v>6.9250525048950001E-3</v>
      </c>
      <c r="O47">
        <v>5.5877244136329999E-3</v>
      </c>
      <c r="P47">
        <v>1.893667162001E-3</v>
      </c>
      <c r="Q47">
        <v>100.000163828431</v>
      </c>
      <c r="R47">
        <v>62526.244298130398</v>
      </c>
      <c r="S47">
        <v>16842.186645490401</v>
      </c>
      <c r="T47">
        <v>79468.431107449302</v>
      </c>
    </row>
    <row r="48" spans="1:20" x14ac:dyDescent="0.2">
      <c r="A48">
        <v>48</v>
      </c>
      <c r="B48">
        <v>462</v>
      </c>
      <c r="C48">
        <v>5.2666499332030001E-3</v>
      </c>
      <c r="D48">
        <v>1089.580322</v>
      </c>
      <c r="E48">
        <v>723.97210700000005</v>
      </c>
      <c r="F48">
        <v>3.6295188691170001E-3</v>
      </c>
      <c r="G48">
        <v>734.71612500000003</v>
      </c>
      <c r="H48">
        <v>923.68566899999905</v>
      </c>
      <c r="I48">
        <v>3324065.7531287102</v>
      </c>
      <c r="J48">
        <v>69419.501891531094</v>
      </c>
      <c r="K48">
        <v>2126</v>
      </c>
      <c r="L48">
        <v>69419.501891531094</v>
      </c>
      <c r="M48">
        <v>0</v>
      </c>
      <c r="N48">
        <v>2.4389658822713999E-2</v>
      </c>
      <c r="O48">
        <v>7.2976125191729999E-3</v>
      </c>
      <c r="P48">
        <v>2.0693126233980001E-3</v>
      </c>
      <c r="Q48">
        <v>100.000163825936</v>
      </c>
      <c r="R48">
        <v>42026.274973622101</v>
      </c>
      <c r="S48">
        <v>27293.365593086801</v>
      </c>
      <c r="T48">
        <v>69419.640730534898</v>
      </c>
    </row>
    <row r="49" spans="1:20" x14ac:dyDescent="0.2">
      <c r="A49">
        <v>49</v>
      </c>
      <c r="B49">
        <v>460</v>
      </c>
      <c r="C49">
        <v>6.198922955013E-3</v>
      </c>
      <c r="D49">
        <v>899.69635000000005</v>
      </c>
      <c r="E49">
        <v>701.28228799999897</v>
      </c>
      <c r="F49">
        <v>3.7450809000480001E-3</v>
      </c>
      <c r="G49">
        <v>710.233521</v>
      </c>
      <c r="H49">
        <v>800.13745100000006</v>
      </c>
      <c r="I49">
        <v>3271714.9311851999</v>
      </c>
      <c r="J49">
        <v>32007.828366303798</v>
      </c>
      <c r="K49">
        <v>2127</v>
      </c>
      <c r="L49">
        <v>32007.828366303798</v>
      </c>
      <c r="M49">
        <v>0</v>
      </c>
      <c r="N49">
        <v>3.2182684364061E-2</v>
      </c>
      <c r="O49">
        <v>9.7291378938970004E-3</v>
      </c>
      <c r="P49">
        <v>1.5318550297710001E-3</v>
      </c>
      <c r="Q49">
        <v>100.00000000366499</v>
      </c>
      <c r="R49">
        <v>17849.5639814065</v>
      </c>
      <c r="S49">
        <v>14058.328400550299</v>
      </c>
      <c r="T49">
        <v>32007.892381960599</v>
      </c>
    </row>
    <row r="50" spans="1:20" x14ac:dyDescent="0.2">
      <c r="A50">
        <v>50</v>
      </c>
      <c r="B50">
        <v>314</v>
      </c>
      <c r="C50">
        <v>5.2213433990439999E-3</v>
      </c>
      <c r="D50">
        <v>1293.020874</v>
      </c>
      <c r="E50">
        <v>825.31494099999895</v>
      </c>
      <c r="F50">
        <v>4.0459504752799998E-3</v>
      </c>
      <c r="G50">
        <v>840.98370399999897</v>
      </c>
      <c r="H50">
        <v>1112.798096</v>
      </c>
      <c r="I50">
        <v>3462799.83843217</v>
      </c>
      <c r="J50">
        <v>89575.784861344</v>
      </c>
      <c r="K50">
        <v>2128</v>
      </c>
      <c r="L50">
        <v>89575.784861344</v>
      </c>
      <c r="M50">
        <v>0</v>
      </c>
      <c r="N50">
        <v>2.8654837310643999E-2</v>
      </c>
      <c r="O50">
        <v>6.7059969433520003E-3</v>
      </c>
      <c r="P50">
        <v>2.5878900125670002E-3</v>
      </c>
      <c r="Q50">
        <v>99.999999996214399</v>
      </c>
      <c r="R50">
        <v>56649.192206044703</v>
      </c>
      <c r="S50">
        <v>32826.771806872697</v>
      </c>
      <c r="T50">
        <v>89575.964012913697</v>
      </c>
    </row>
    <row r="51" spans="1:20" x14ac:dyDescent="0.2">
      <c r="A51">
        <v>51</v>
      </c>
      <c r="B51">
        <v>466</v>
      </c>
      <c r="C51">
        <v>5.324977644053E-3</v>
      </c>
      <c r="D51">
        <v>1146.9167480000001</v>
      </c>
      <c r="E51">
        <v>723.95165999999904</v>
      </c>
      <c r="F51">
        <v>3.5012811722390002E-3</v>
      </c>
      <c r="G51">
        <v>740.28247099999896</v>
      </c>
      <c r="H51">
        <v>948.86358600000005</v>
      </c>
      <c r="I51">
        <v>3334175.0730480901</v>
      </c>
      <c r="J51">
        <v>79430.396946811103</v>
      </c>
      <c r="K51">
        <v>2129</v>
      </c>
      <c r="L51">
        <v>79430.396946811103</v>
      </c>
      <c r="M51">
        <v>0</v>
      </c>
      <c r="N51">
        <v>3.0538448523975002E-2</v>
      </c>
      <c r="O51">
        <v>6.4738175120750002E-3</v>
      </c>
      <c r="P51">
        <v>2.1467959703539998E-3</v>
      </c>
      <c r="Q51">
        <v>99.999811885291606</v>
      </c>
      <c r="R51">
        <v>57685.309508689599</v>
      </c>
      <c r="S51">
        <v>21645.246487029999</v>
      </c>
      <c r="T51">
        <v>79430.555807604993</v>
      </c>
    </row>
    <row r="52" spans="1:20" x14ac:dyDescent="0.2">
      <c r="A52">
        <v>53</v>
      </c>
      <c r="B52">
        <v>487</v>
      </c>
      <c r="C52">
        <v>3.748155435319E-3</v>
      </c>
      <c r="D52">
        <v>860.50238000000002</v>
      </c>
      <c r="E52">
        <v>649.18957499999897</v>
      </c>
      <c r="F52">
        <v>1.1509164023480001E-3</v>
      </c>
      <c r="G52">
        <v>649.18957499999897</v>
      </c>
      <c r="H52">
        <v>697.85418700000002</v>
      </c>
      <c r="I52">
        <v>3148151.1181664201</v>
      </c>
      <c r="J52">
        <v>56377.8126725517</v>
      </c>
      <c r="K52">
        <v>2131</v>
      </c>
      <c r="L52">
        <v>56377.8126725517</v>
      </c>
      <c r="M52">
        <v>0</v>
      </c>
      <c r="N52">
        <v>1.7526897000794E-2</v>
      </c>
      <c r="O52">
        <v>1.2841565706326E-2</v>
      </c>
      <c r="P52">
        <v>1.5106989684999999E-5</v>
      </c>
      <c r="Q52">
        <v>99.999931835660206</v>
      </c>
      <c r="R52">
        <v>16271.8606663804</v>
      </c>
      <c r="S52">
        <v>40006.064829960902</v>
      </c>
      <c r="T52">
        <v>56377.925428176997</v>
      </c>
    </row>
    <row r="53" spans="1:20" x14ac:dyDescent="0.2">
      <c r="A53">
        <v>54</v>
      </c>
      <c r="B53">
        <v>334</v>
      </c>
      <c r="C53">
        <v>4.4098803455769999E-3</v>
      </c>
      <c r="D53">
        <v>1215.059937</v>
      </c>
      <c r="E53">
        <v>825.46588099999894</v>
      </c>
      <c r="F53">
        <v>3.4401177249640002E-3</v>
      </c>
      <c r="G53">
        <v>825.46588099999894</v>
      </c>
      <c r="H53">
        <v>1053.4056399999899</v>
      </c>
      <c r="I53">
        <v>3458959.3544170898</v>
      </c>
      <c r="J53">
        <v>88345.720398223304</v>
      </c>
      <c r="K53">
        <v>2132</v>
      </c>
      <c r="L53">
        <v>88345.720398223304</v>
      </c>
      <c r="M53">
        <v>0</v>
      </c>
      <c r="N53">
        <v>3.5540875307762003E-2</v>
      </c>
      <c r="O53">
        <v>4.9231345224999999E-3</v>
      </c>
      <c r="P53">
        <v>-1.3721920539999999E-6</v>
      </c>
      <c r="Q53">
        <v>99.999931835660206</v>
      </c>
      <c r="R53">
        <v>78416.349653363694</v>
      </c>
      <c r="S53">
        <v>9829.5475044646992</v>
      </c>
      <c r="T53">
        <v>88345.897089664097</v>
      </c>
    </row>
    <row r="54" spans="1:20" x14ac:dyDescent="0.2">
      <c r="A54">
        <v>56</v>
      </c>
      <c r="B54">
        <v>440</v>
      </c>
      <c r="C54">
        <v>5.940206132607E-3</v>
      </c>
      <c r="D54">
        <v>1027.5307620000001</v>
      </c>
      <c r="E54">
        <v>709.85320999999897</v>
      </c>
      <c r="F54">
        <v>4.4484996274879998E-3</v>
      </c>
      <c r="G54">
        <v>720.08612100000005</v>
      </c>
      <c r="H54">
        <v>898.51281700000004</v>
      </c>
      <c r="I54">
        <v>3286542.8631723998</v>
      </c>
      <c r="J54">
        <v>53479.213500047597</v>
      </c>
      <c r="K54">
        <v>2134</v>
      </c>
      <c r="L54">
        <v>53479.213500047597</v>
      </c>
      <c r="M54">
        <v>0</v>
      </c>
      <c r="N54">
        <v>8.3266766536352996E-2</v>
      </c>
      <c r="O54">
        <v>9.5423106148189996E-3</v>
      </c>
      <c r="P54">
        <v>1.451780070606E-3</v>
      </c>
      <c r="Q54">
        <v>99.999999996214399</v>
      </c>
      <c r="R54">
        <v>28657.759316354699</v>
      </c>
      <c r="S54">
        <v>24721.561142123701</v>
      </c>
      <c r="T54">
        <v>53479.3204584747</v>
      </c>
    </row>
    <row r="55" spans="1:20" x14ac:dyDescent="0.2">
      <c r="A55">
        <v>57</v>
      </c>
      <c r="B55">
        <v>442</v>
      </c>
      <c r="C55">
        <v>8.8193571685060007E-3</v>
      </c>
      <c r="D55">
        <v>1220.7545170000001</v>
      </c>
      <c r="E55">
        <v>766.26312299999904</v>
      </c>
      <c r="F55">
        <v>6.8666761867939999E-3</v>
      </c>
      <c r="G55">
        <v>786.542236</v>
      </c>
      <c r="H55">
        <v>1051.9395750000001</v>
      </c>
      <c r="I55">
        <v>3319605.7405429198</v>
      </c>
      <c r="J55">
        <v>51533.392436243499</v>
      </c>
      <c r="K55">
        <v>2135</v>
      </c>
      <c r="L55">
        <v>51533.392436243499</v>
      </c>
      <c r="M55">
        <v>0</v>
      </c>
      <c r="N55">
        <v>4.4198171541592002E-2</v>
      </c>
      <c r="O55">
        <v>1.1126080743349E-2</v>
      </c>
      <c r="P55">
        <v>3.8272041814939998E-3</v>
      </c>
      <c r="Q55">
        <v>99.999811880021099</v>
      </c>
      <c r="R55">
        <v>34693.832978156301</v>
      </c>
      <c r="S55">
        <v>16739.662712992002</v>
      </c>
      <c r="T55">
        <v>51533.495503028302</v>
      </c>
    </row>
    <row r="56" spans="1:20" x14ac:dyDescent="0.2">
      <c r="A56">
        <v>58</v>
      </c>
      <c r="B56">
        <v>324</v>
      </c>
      <c r="C56">
        <v>4.1079666099399998E-3</v>
      </c>
      <c r="D56">
        <v>1246.747437</v>
      </c>
      <c r="E56">
        <v>825.26763900000003</v>
      </c>
      <c r="F56">
        <v>3.1550393999489998E-3</v>
      </c>
      <c r="G56">
        <v>830.78558299999895</v>
      </c>
      <c r="H56">
        <v>1073.5672609999899</v>
      </c>
      <c r="I56">
        <v>3483391.6912543499</v>
      </c>
      <c r="J56">
        <v>102600.590029169</v>
      </c>
      <c r="K56">
        <v>2136</v>
      </c>
      <c r="L56">
        <v>102600.590029169</v>
      </c>
      <c r="M56">
        <v>0</v>
      </c>
      <c r="N56">
        <v>2.4946339892594999E-2</v>
      </c>
      <c r="O56">
        <v>5.53909262032E-3</v>
      </c>
      <c r="P56">
        <v>1.8618117844600001E-3</v>
      </c>
      <c r="Q56">
        <v>99.999999999939703</v>
      </c>
      <c r="R56">
        <v>62042.805180689298</v>
      </c>
      <c r="S56">
        <v>40457.990049660599</v>
      </c>
      <c r="T56">
        <v>102600.795230349</v>
      </c>
    </row>
    <row r="57" spans="1:20" x14ac:dyDescent="0.2">
      <c r="A57">
        <v>59</v>
      </c>
      <c r="B57">
        <v>553</v>
      </c>
      <c r="C57">
        <v>8.0815786717119992E-3</v>
      </c>
      <c r="D57">
        <v>1224.1450199999899</v>
      </c>
      <c r="E57">
        <v>757.71673599999895</v>
      </c>
      <c r="F57">
        <v>5.799907121307E-3</v>
      </c>
      <c r="G57">
        <v>784.60980199999904</v>
      </c>
      <c r="H57">
        <v>1035.6660159999899</v>
      </c>
      <c r="I57">
        <v>3189653.4814686901</v>
      </c>
      <c r="J57">
        <v>57714.9964069087</v>
      </c>
      <c r="K57">
        <v>2137</v>
      </c>
      <c r="L57">
        <v>57714.9964069087</v>
      </c>
      <c r="M57">
        <v>0</v>
      </c>
      <c r="N57">
        <v>2.5279617790118999E-2</v>
      </c>
      <c r="O57">
        <v>9.0338949885920006E-3</v>
      </c>
      <c r="P57">
        <v>4.3437851722099999E-3</v>
      </c>
      <c r="Q57">
        <v>99.999931838294401</v>
      </c>
      <c r="R57">
        <v>45549.8050953973</v>
      </c>
      <c r="S57">
        <v>12065.306809665901</v>
      </c>
      <c r="T57">
        <v>57715.111836901502</v>
      </c>
    </row>
    <row r="58" spans="1:20" x14ac:dyDescent="0.2">
      <c r="A58">
        <v>60</v>
      </c>
      <c r="B58">
        <v>558</v>
      </c>
      <c r="C58">
        <v>3.359712047036E-3</v>
      </c>
      <c r="D58">
        <v>1341.4266359999899</v>
      </c>
      <c r="E58">
        <v>903.24475099999904</v>
      </c>
      <c r="F58">
        <v>2.5113446365240002E-3</v>
      </c>
      <c r="G58">
        <v>909.98663299999896</v>
      </c>
      <c r="H58">
        <v>1155.638428</v>
      </c>
      <c r="I58">
        <v>3289105.3155881301</v>
      </c>
      <c r="J58">
        <v>130422.452539227</v>
      </c>
      <c r="K58">
        <v>2138</v>
      </c>
      <c r="L58">
        <v>130422.452539227</v>
      </c>
      <c r="M58">
        <v>0</v>
      </c>
      <c r="N58">
        <v>2.0972941945031E-2</v>
      </c>
      <c r="O58">
        <v>3.6583280622190001E-3</v>
      </c>
      <c r="P58">
        <v>1.4294602201479999E-3</v>
      </c>
      <c r="Q58">
        <v>100.00000000366499</v>
      </c>
      <c r="R58">
        <v>112072.29423381601</v>
      </c>
      <c r="S58">
        <v>18250.4191503123</v>
      </c>
      <c r="T58">
        <v>130422.713384132</v>
      </c>
    </row>
    <row r="59" spans="1:20" x14ac:dyDescent="0.2">
      <c r="A59">
        <v>61</v>
      </c>
      <c r="B59">
        <v>491</v>
      </c>
      <c r="C59">
        <v>4.8477347236919998E-3</v>
      </c>
      <c r="D59">
        <v>871.70532200000002</v>
      </c>
      <c r="E59">
        <v>649.18957499999897</v>
      </c>
      <c r="F59">
        <v>4.8215083450250003E-3</v>
      </c>
      <c r="G59">
        <v>649.15478499999904</v>
      </c>
      <c r="H59">
        <v>815.138733</v>
      </c>
      <c r="I59">
        <v>3137694.6642859499</v>
      </c>
      <c r="J59">
        <v>45900.974307141099</v>
      </c>
      <c r="K59">
        <v>2139</v>
      </c>
      <c r="L59">
        <v>45900.974307141099</v>
      </c>
      <c r="M59">
        <v>0</v>
      </c>
      <c r="N59">
        <v>5.4235819616480002E-3</v>
      </c>
      <c r="O59">
        <v>6.4273221435630001E-3</v>
      </c>
      <c r="P59">
        <v>8.3220815116199999E-4</v>
      </c>
      <c r="Q59">
        <v>100.000163831065</v>
      </c>
      <c r="R59">
        <v>32860.423002092597</v>
      </c>
      <c r="S59">
        <v>12940.642943166</v>
      </c>
      <c r="T59">
        <v>45901.066109089697</v>
      </c>
    </row>
    <row r="60" spans="1:20" x14ac:dyDescent="0.2">
      <c r="A60">
        <v>62</v>
      </c>
      <c r="B60">
        <v>662</v>
      </c>
      <c r="C60">
        <v>3.4165789653200001E-3</v>
      </c>
      <c r="D60">
        <v>882.71313499999906</v>
      </c>
      <c r="E60">
        <v>477.90585299999901</v>
      </c>
      <c r="F60">
        <v>3.087851570805E-3</v>
      </c>
      <c r="G60">
        <v>491.17453</v>
      </c>
      <c r="H60">
        <v>765.56848100000002</v>
      </c>
      <c r="I60">
        <v>2965749.52098874</v>
      </c>
      <c r="J60">
        <v>118483.22140626999</v>
      </c>
      <c r="K60">
        <v>2140</v>
      </c>
      <c r="L60">
        <v>118483.22140626999</v>
      </c>
      <c r="M60">
        <v>0</v>
      </c>
      <c r="N60">
        <v>5.9155418312839998E-3</v>
      </c>
      <c r="O60">
        <v>3.730517779517E-3</v>
      </c>
      <c r="P60">
        <v>1.3700907338940001E-3</v>
      </c>
      <c r="Q60">
        <v>99.999999996214399</v>
      </c>
      <c r="R60">
        <v>102532.48814337399</v>
      </c>
      <c r="S60">
        <v>15850.970229343</v>
      </c>
      <c r="T60">
        <v>118483.45837271299</v>
      </c>
    </row>
    <row r="61" spans="1:20" x14ac:dyDescent="0.2">
      <c r="A61">
        <v>65</v>
      </c>
      <c r="B61">
        <v>520</v>
      </c>
      <c r="C61">
        <v>-3.6024773177510002E-3</v>
      </c>
      <c r="D61">
        <v>872.07379200000003</v>
      </c>
      <c r="E61">
        <v>1161.3773189999899</v>
      </c>
      <c r="F61">
        <v>1.81766848429E-3</v>
      </c>
      <c r="G61">
        <v>649.14691200000004</v>
      </c>
      <c r="H61">
        <v>758.62530500000003</v>
      </c>
      <c r="I61">
        <v>3126588.3012484298</v>
      </c>
      <c r="J61">
        <v>80306.828185845894</v>
      </c>
      <c r="K61">
        <v>2143</v>
      </c>
      <c r="L61">
        <v>80306.828185845894</v>
      </c>
      <c r="M61">
        <v>0</v>
      </c>
      <c r="N61">
        <v>5.335701930004E-3</v>
      </c>
      <c r="O61">
        <v>5.6893226380630001E-3</v>
      </c>
      <c r="P61">
        <v>-1.2454493976306E-2</v>
      </c>
      <c r="Q61">
        <v>100.000163828431</v>
      </c>
      <c r="R61">
        <v>39082.173018926798</v>
      </c>
      <c r="S61">
        <v>41124.815616747001</v>
      </c>
      <c r="T61">
        <v>80306.9887995022</v>
      </c>
    </row>
    <row r="62" spans="1:20" x14ac:dyDescent="0.2">
      <c r="A62">
        <v>66</v>
      </c>
      <c r="B62">
        <v>546</v>
      </c>
      <c r="C62">
        <v>6.3121779930649996E-3</v>
      </c>
      <c r="D62">
        <v>1014.1989139999901</v>
      </c>
      <c r="E62">
        <v>649.18957499999897</v>
      </c>
      <c r="F62">
        <v>3.7267948933269999E-3</v>
      </c>
      <c r="G62">
        <v>649.86193800000001</v>
      </c>
      <c r="H62">
        <v>811.49176</v>
      </c>
      <c r="I62">
        <v>3131082.0869937702</v>
      </c>
      <c r="J62">
        <v>57826.211396611099</v>
      </c>
      <c r="K62">
        <v>2144</v>
      </c>
      <c r="L62">
        <v>57826.211396611099</v>
      </c>
      <c r="M62">
        <v>0</v>
      </c>
      <c r="N62">
        <v>1.3020024709537E-2</v>
      </c>
      <c r="O62">
        <v>1.1586884360545001E-2</v>
      </c>
      <c r="P62">
        <v>7.2866837607099999E-4</v>
      </c>
      <c r="Q62">
        <v>100.000163828431</v>
      </c>
      <c r="R62">
        <v>29622.243286245201</v>
      </c>
      <c r="S62">
        <v>28104.0835989603</v>
      </c>
      <c r="T62">
        <v>57826.327049033898</v>
      </c>
    </row>
    <row r="63" spans="1:20" x14ac:dyDescent="0.2">
      <c r="A63">
        <v>68</v>
      </c>
      <c r="B63">
        <v>551</v>
      </c>
      <c r="C63">
        <v>7.2618326583909999E-3</v>
      </c>
      <c r="D63">
        <v>1229.158813</v>
      </c>
      <c r="E63">
        <v>679.52203399999905</v>
      </c>
      <c r="F63">
        <v>5.1167412339500002E-3</v>
      </c>
      <c r="G63">
        <v>694.89343299999905</v>
      </c>
      <c r="H63">
        <v>985.35205099999905</v>
      </c>
      <c r="I63">
        <v>3180434.0866852598</v>
      </c>
      <c r="J63">
        <v>75688.439111150205</v>
      </c>
      <c r="K63">
        <v>2146</v>
      </c>
      <c r="L63">
        <v>75688.439111150205</v>
      </c>
      <c r="M63">
        <v>0</v>
      </c>
      <c r="N63">
        <v>9.6393078483728994E-2</v>
      </c>
      <c r="O63">
        <v>9.5124475365409994E-3</v>
      </c>
      <c r="P63">
        <v>2.8926646532909999E-3</v>
      </c>
      <c r="Q63">
        <v>99.999931843562806</v>
      </c>
      <c r="R63">
        <v>48543.303997798801</v>
      </c>
      <c r="S63">
        <v>27045.286558386</v>
      </c>
      <c r="T63">
        <v>75688.590488028407</v>
      </c>
    </row>
    <row r="64" spans="1:20" x14ac:dyDescent="0.2">
      <c r="A64">
        <v>69</v>
      </c>
      <c r="B64">
        <v>632</v>
      </c>
      <c r="C64">
        <v>4.9240083938410003E-3</v>
      </c>
      <c r="D64">
        <v>830.82678199999896</v>
      </c>
      <c r="E64">
        <v>683.23419200000001</v>
      </c>
      <c r="F64">
        <v>7.0129916099349997E-3</v>
      </c>
      <c r="G64">
        <v>641.03997800000002</v>
      </c>
      <c r="H64">
        <v>798.69592299999897</v>
      </c>
      <c r="I64">
        <v>2969843.6058812998</v>
      </c>
      <c r="J64">
        <v>29974.073599187901</v>
      </c>
      <c r="K64">
        <v>2147</v>
      </c>
      <c r="L64">
        <v>29974.073599187901</v>
      </c>
      <c r="M64">
        <v>0</v>
      </c>
      <c r="N64">
        <v>9.7332961011760005E-3</v>
      </c>
      <c r="O64">
        <v>6.5789870589390001E-3</v>
      </c>
      <c r="P64">
        <v>3.1478813069580002E-3</v>
      </c>
      <c r="Q64">
        <v>99.999931835660206</v>
      </c>
      <c r="R64">
        <v>15324.3103738112</v>
      </c>
      <c r="S64">
        <v>14549.8232416882</v>
      </c>
      <c r="T64">
        <v>29974.133547335099</v>
      </c>
    </row>
    <row r="65" spans="1:20" x14ac:dyDescent="0.2">
      <c r="A65">
        <v>70</v>
      </c>
      <c r="B65">
        <v>506</v>
      </c>
      <c r="C65">
        <v>6.8992715283900004E-3</v>
      </c>
      <c r="D65">
        <v>1237.764404</v>
      </c>
      <c r="E65">
        <v>650.68060300000002</v>
      </c>
      <c r="F65">
        <v>5.1663128051889998E-3</v>
      </c>
      <c r="G65">
        <v>670.209656</v>
      </c>
      <c r="H65">
        <v>999.92474400000003</v>
      </c>
      <c r="I65">
        <v>3160465.3607962201</v>
      </c>
      <c r="J65">
        <v>85093.592647303594</v>
      </c>
      <c r="K65">
        <v>2148</v>
      </c>
      <c r="L65">
        <v>85093.592647303594</v>
      </c>
      <c r="M65">
        <v>0</v>
      </c>
      <c r="N65">
        <v>1.2515903563144E-2</v>
      </c>
      <c r="O65">
        <v>1.1985551642070999E-2</v>
      </c>
      <c r="P65">
        <v>3.481615495552E-3</v>
      </c>
      <c r="Q65">
        <v>99.999931835491296</v>
      </c>
      <c r="R65">
        <v>34092.187279174199</v>
      </c>
      <c r="S65">
        <v>50901.575623479199</v>
      </c>
      <c r="T65">
        <v>85093.762834488894</v>
      </c>
    </row>
    <row r="66" spans="1:20" x14ac:dyDescent="0.2">
      <c r="A66">
        <v>71</v>
      </c>
      <c r="B66">
        <v>641</v>
      </c>
      <c r="C66">
        <v>4.0036783491339996E-3</v>
      </c>
      <c r="D66">
        <v>731.52380400000004</v>
      </c>
      <c r="E66">
        <v>442.45187399999901</v>
      </c>
      <c r="F66">
        <v>3.1008576099520002E-3</v>
      </c>
      <c r="G66">
        <v>451.21585099999902</v>
      </c>
      <c r="H66">
        <v>619.13098100000002</v>
      </c>
      <c r="I66">
        <v>2870797.9700381099</v>
      </c>
      <c r="J66">
        <v>72201.586838898904</v>
      </c>
      <c r="K66">
        <v>2149</v>
      </c>
      <c r="L66">
        <v>72201.586838898904</v>
      </c>
      <c r="M66">
        <v>0</v>
      </c>
      <c r="N66">
        <v>3.3483346967828002E-2</v>
      </c>
      <c r="O66">
        <v>4.699280164467E-3</v>
      </c>
      <c r="P66">
        <v>7.7098856562199999E-4</v>
      </c>
      <c r="Q66">
        <v>99.999999996214399</v>
      </c>
      <c r="R66">
        <v>58583.879864134098</v>
      </c>
      <c r="S66">
        <v>13517.851377942199</v>
      </c>
      <c r="T66">
        <v>72201.731242072507</v>
      </c>
    </row>
    <row r="67" spans="1:20" x14ac:dyDescent="0.2">
      <c r="A67">
        <v>72</v>
      </c>
      <c r="B67">
        <v>540</v>
      </c>
      <c r="C67">
        <v>6.3832819578349999E-3</v>
      </c>
      <c r="D67">
        <v>1030.777832</v>
      </c>
      <c r="E67">
        <v>594.02563499999906</v>
      </c>
      <c r="F67">
        <v>4.7935877744530002E-3</v>
      </c>
      <c r="G67">
        <v>594.02563499999906</v>
      </c>
      <c r="H67">
        <v>840.01312299999904</v>
      </c>
      <c r="I67">
        <v>3070444.96114671</v>
      </c>
      <c r="J67">
        <v>68421.260393166594</v>
      </c>
      <c r="K67">
        <v>2150</v>
      </c>
      <c r="L67">
        <v>68421.260393166594</v>
      </c>
      <c r="M67">
        <v>0</v>
      </c>
      <c r="N67">
        <v>1.9305494927316001E-2</v>
      </c>
      <c r="O67">
        <v>9.2216239586950001E-3</v>
      </c>
      <c r="P67">
        <v>1.088956477281E-3</v>
      </c>
      <c r="Q67">
        <v>99.999811885291606</v>
      </c>
      <c r="R67">
        <v>44317.9924920665</v>
      </c>
      <c r="S67">
        <v>24003.4049317356</v>
      </c>
      <c r="T67">
        <v>68421.3972356874</v>
      </c>
    </row>
    <row r="68" spans="1:20" x14ac:dyDescent="0.2">
      <c r="A68">
        <v>73</v>
      </c>
      <c r="B68">
        <v>562</v>
      </c>
      <c r="C68">
        <v>7.0104142141120002E-3</v>
      </c>
      <c r="D68">
        <v>1234.2524410000001</v>
      </c>
      <c r="E68">
        <v>851.91839600000003</v>
      </c>
      <c r="F68">
        <v>6.0833193603270002E-3</v>
      </c>
      <c r="G68">
        <v>903.24475099999904</v>
      </c>
      <c r="H68">
        <v>1152.0738530000001</v>
      </c>
      <c r="I68">
        <v>3194370.89667045</v>
      </c>
      <c r="J68">
        <v>54538.010639991298</v>
      </c>
      <c r="K68">
        <v>2151</v>
      </c>
      <c r="L68">
        <v>54538.010639991298</v>
      </c>
      <c r="M68">
        <v>0</v>
      </c>
      <c r="N68">
        <v>2.1815187891455999E-2</v>
      </c>
      <c r="O68">
        <v>8.483641556019E-3</v>
      </c>
      <c r="P68">
        <v>3.273785367143E-3</v>
      </c>
      <c r="Q68">
        <v>100.000163825797</v>
      </c>
      <c r="R68">
        <v>38760.104075715099</v>
      </c>
      <c r="S68">
        <v>15678.015476471601</v>
      </c>
      <c r="T68">
        <v>54538.119716012603</v>
      </c>
    </row>
    <row r="69" spans="1:20" x14ac:dyDescent="0.2">
      <c r="A69">
        <v>74</v>
      </c>
      <c r="B69">
        <v>658</v>
      </c>
      <c r="C69">
        <v>4.4147090399459998E-3</v>
      </c>
      <c r="D69">
        <v>811.31463599999904</v>
      </c>
      <c r="E69">
        <v>478.95394900000002</v>
      </c>
      <c r="F69">
        <v>3.8605473068409999E-3</v>
      </c>
      <c r="G69">
        <v>505.53790299999901</v>
      </c>
      <c r="H69">
        <v>723.51843299999905</v>
      </c>
      <c r="I69">
        <v>2926872.5608046898</v>
      </c>
      <c r="J69">
        <v>75284.845273530402</v>
      </c>
      <c r="K69">
        <v>2152</v>
      </c>
      <c r="L69">
        <v>75284.845273530402</v>
      </c>
      <c r="M69">
        <v>0</v>
      </c>
      <c r="N69">
        <v>2.9644879496050001E-3</v>
      </c>
      <c r="O69">
        <v>4.6191800793549996E-3</v>
      </c>
      <c r="P69">
        <v>3.2445750535080001E-3</v>
      </c>
      <c r="Q69">
        <v>99.999931838294401</v>
      </c>
      <c r="R69">
        <v>64106.8083844797</v>
      </c>
      <c r="S69">
        <v>11078.187526902901</v>
      </c>
      <c r="T69">
        <v>75284.995843220895</v>
      </c>
    </row>
    <row r="70" spans="1:20" x14ac:dyDescent="0.2">
      <c r="A70">
        <v>75</v>
      </c>
      <c r="B70">
        <v>542</v>
      </c>
      <c r="C70">
        <v>8.5567635208509997E-3</v>
      </c>
      <c r="D70">
        <v>1202.9548339999899</v>
      </c>
      <c r="E70">
        <v>688.40960700000005</v>
      </c>
      <c r="F70">
        <v>5.9911064602430003E-3</v>
      </c>
      <c r="G70">
        <v>700.00939900000003</v>
      </c>
      <c r="H70">
        <v>970.20752000000005</v>
      </c>
      <c r="I70">
        <v>3108694.6991335098</v>
      </c>
      <c r="J70">
        <v>60133.159663249302</v>
      </c>
      <c r="K70">
        <v>2153</v>
      </c>
      <c r="L70">
        <v>60133.159663249302</v>
      </c>
      <c r="M70">
        <v>0</v>
      </c>
      <c r="N70">
        <v>1.2414583291417E-2</v>
      </c>
      <c r="O70">
        <v>1.040710407579E-2</v>
      </c>
      <c r="P70">
        <v>2.8366165710900001E-3</v>
      </c>
      <c r="Q70">
        <v>99.999931835660206</v>
      </c>
      <c r="R70">
        <v>45309.288409254201</v>
      </c>
      <c r="S70">
        <v>14723.991588478701</v>
      </c>
      <c r="T70">
        <v>60133.279929568598</v>
      </c>
    </row>
    <row r="71" spans="1:20" x14ac:dyDescent="0.2">
      <c r="A71">
        <v>76</v>
      </c>
      <c r="B71">
        <v>630</v>
      </c>
      <c r="C71">
        <v>6.3775368046869998E-3</v>
      </c>
      <c r="D71">
        <v>790.33654799999897</v>
      </c>
      <c r="E71">
        <v>508.937164</v>
      </c>
      <c r="F71">
        <v>6.0166435812200004E-3</v>
      </c>
      <c r="G71">
        <v>540.59710700000005</v>
      </c>
      <c r="H71">
        <v>739.70373500000005</v>
      </c>
      <c r="I71">
        <v>2956161.30159808</v>
      </c>
      <c r="J71">
        <v>44123.521763639103</v>
      </c>
      <c r="K71">
        <v>2154</v>
      </c>
      <c r="L71">
        <v>44123.521763639103</v>
      </c>
      <c r="M71">
        <v>0</v>
      </c>
      <c r="N71">
        <v>6.5234530471269996E-3</v>
      </c>
      <c r="O71">
        <v>7.348613853357E-3</v>
      </c>
      <c r="P71">
        <v>4.3256883999200002E-3</v>
      </c>
      <c r="Q71">
        <v>99.999999996214399</v>
      </c>
      <c r="R71">
        <v>29876.748116815299</v>
      </c>
      <c r="S71">
        <v>14146.861893871101</v>
      </c>
      <c r="T71">
        <v>44123.6100106827</v>
      </c>
    </row>
    <row r="72" spans="1:20" x14ac:dyDescent="0.2">
      <c r="A72">
        <v>77</v>
      </c>
      <c r="B72">
        <v>538</v>
      </c>
      <c r="C72">
        <v>4.429107702515E-3</v>
      </c>
      <c r="D72">
        <v>831.74456799999905</v>
      </c>
      <c r="E72">
        <v>594.02563499999906</v>
      </c>
      <c r="F72">
        <v>2.436596560649E-3</v>
      </c>
      <c r="G72">
        <v>594.02563499999906</v>
      </c>
      <c r="H72">
        <v>692.10833700000001</v>
      </c>
      <c r="I72">
        <v>3059908.1692908602</v>
      </c>
      <c r="J72">
        <v>53671.969382232499</v>
      </c>
      <c r="K72">
        <v>2155</v>
      </c>
      <c r="L72">
        <v>53671.969382232499</v>
      </c>
      <c r="M72">
        <v>0</v>
      </c>
      <c r="N72">
        <v>7.8326556655759997E-3</v>
      </c>
      <c r="O72">
        <v>8.4630985167810004E-3</v>
      </c>
      <c r="P72">
        <v>2.4557989987000002E-4</v>
      </c>
      <c r="Q72">
        <v>99.999999996214399</v>
      </c>
      <c r="R72">
        <v>27232.0548410507</v>
      </c>
      <c r="S72">
        <v>26340.021885124301</v>
      </c>
      <c r="T72">
        <v>53672.076726171203</v>
      </c>
    </row>
    <row r="73" spans="1:20" x14ac:dyDescent="0.2">
      <c r="A73">
        <v>78</v>
      </c>
      <c r="B73">
        <v>688</v>
      </c>
      <c r="C73">
        <v>2.3197036315380001E-3</v>
      </c>
      <c r="D73">
        <v>679.13488800000005</v>
      </c>
      <c r="E73">
        <v>403.03701799999902</v>
      </c>
      <c r="F73">
        <v>1.2860322854810001E-3</v>
      </c>
      <c r="G73">
        <v>412.54229700000002</v>
      </c>
      <c r="H73">
        <v>527.34277299999906</v>
      </c>
      <c r="I73">
        <v>2818898.0080578001</v>
      </c>
      <c r="J73">
        <v>119022.90717068499</v>
      </c>
      <c r="K73">
        <v>2156</v>
      </c>
      <c r="L73">
        <v>119022.90717068499</v>
      </c>
      <c r="M73">
        <v>0</v>
      </c>
      <c r="N73">
        <v>6.4117601940199997E-2</v>
      </c>
      <c r="O73">
        <v>5.8998782781240003E-3</v>
      </c>
      <c r="P73">
        <v>4.7948802296499999E-4</v>
      </c>
      <c r="Q73">
        <v>99.999931835660206</v>
      </c>
      <c r="R73">
        <v>39234.157052162802</v>
      </c>
      <c r="S73">
        <v>79688.988232500793</v>
      </c>
      <c r="T73">
        <v>119023.145216499</v>
      </c>
    </row>
    <row r="74" spans="1:20" x14ac:dyDescent="0.2">
      <c r="A74">
        <v>79</v>
      </c>
      <c r="B74">
        <v>567</v>
      </c>
      <c r="C74">
        <v>2.9856449846919998E-3</v>
      </c>
      <c r="D74">
        <v>1302.9666749999899</v>
      </c>
      <c r="E74">
        <v>742.30773899999895</v>
      </c>
      <c r="F74">
        <v>2.1843835846079998E-3</v>
      </c>
      <c r="G74">
        <v>769.77307099999905</v>
      </c>
      <c r="H74">
        <v>1077.4187010000001</v>
      </c>
      <c r="I74">
        <v>3262275.2958834101</v>
      </c>
      <c r="J74">
        <v>187784.86353022</v>
      </c>
      <c r="K74">
        <v>2157</v>
      </c>
      <c r="L74">
        <v>187784.86353022</v>
      </c>
      <c r="M74">
        <v>0</v>
      </c>
      <c r="N74">
        <v>6.4074828147040004E-3</v>
      </c>
      <c r="O74">
        <v>3.295744474464E-3</v>
      </c>
      <c r="P74">
        <v>1.441040864557E-3</v>
      </c>
      <c r="Q74">
        <v>100.00000000366499</v>
      </c>
      <c r="R74">
        <v>156120.47567733499</v>
      </c>
      <c r="S74">
        <v>31564.763422608499</v>
      </c>
      <c r="T74">
        <v>187785.23909994701</v>
      </c>
    </row>
    <row r="75" spans="1:20" x14ac:dyDescent="0.2">
      <c r="A75">
        <v>81</v>
      </c>
      <c r="B75">
        <v>72</v>
      </c>
      <c r="C75">
        <v>3.7715830077880001E-3</v>
      </c>
      <c r="D75">
        <v>583.691284</v>
      </c>
      <c r="E75">
        <v>397.98556500000001</v>
      </c>
      <c r="F75">
        <v>3.1184798656840001E-3</v>
      </c>
      <c r="G75">
        <v>409.96151700000001</v>
      </c>
      <c r="H75">
        <v>525.12261999999896</v>
      </c>
      <c r="I75">
        <v>2690869.2982585002</v>
      </c>
      <c r="J75">
        <v>49238.136510989803</v>
      </c>
      <c r="K75">
        <v>2159</v>
      </c>
      <c r="L75">
        <v>49238.136510989803</v>
      </c>
      <c r="M75">
        <v>0</v>
      </c>
      <c r="N75">
        <v>4.5117375109199999E-3</v>
      </c>
      <c r="O75">
        <v>4.0064890829899997E-3</v>
      </c>
      <c r="P75">
        <v>2.3910996367700001E-4</v>
      </c>
      <c r="Q75">
        <v>99.999811880021099</v>
      </c>
      <c r="R75">
        <v>46054.689582924002</v>
      </c>
      <c r="S75">
        <v>3083.54559245881</v>
      </c>
      <c r="T75">
        <v>49238.234987262796</v>
      </c>
    </row>
    <row r="76" spans="1:20" x14ac:dyDescent="0.2">
      <c r="A76">
        <v>82</v>
      </c>
      <c r="B76">
        <v>648</v>
      </c>
      <c r="C76">
        <v>3.7032468003190002E-3</v>
      </c>
      <c r="D76">
        <v>639.58429000000001</v>
      </c>
      <c r="E76">
        <v>465.57928500000003</v>
      </c>
      <c r="F76">
        <v>3.8550398896399999E-3</v>
      </c>
      <c r="G76">
        <v>471.82601899999901</v>
      </c>
      <c r="H76">
        <v>607.67901600000005</v>
      </c>
      <c r="I76">
        <v>2893740.93642169</v>
      </c>
      <c r="J76">
        <v>46987.147868467197</v>
      </c>
      <c r="K76">
        <v>2160</v>
      </c>
      <c r="L76">
        <v>46987.147868467197</v>
      </c>
      <c r="M76">
        <v>0</v>
      </c>
      <c r="N76">
        <v>9.7088960355060008E-3</v>
      </c>
      <c r="O76">
        <v>6.6101096152509997E-3</v>
      </c>
      <c r="P76">
        <v>2.8594101773200001E-4</v>
      </c>
      <c r="Q76">
        <v>99.999931838125505</v>
      </c>
      <c r="R76">
        <v>25240.8638283605</v>
      </c>
      <c r="S76">
        <v>21646.378082564301</v>
      </c>
      <c r="T76">
        <v>46987.241842762902</v>
      </c>
    </row>
    <row r="77" spans="1:20" x14ac:dyDescent="0.2">
      <c r="A77">
        <v>83</v>
      </c>
      <c r="B77">
        <v>531</v>
      </c>
      <c r="C77">
        <v>7.7122435616570001E-3</v>
      </c>
      <c r="D77">
        <v>862.37756300000001</v>
      </c>
      <c r="E77">
        <v>576.62817399999904</v>
      </c>
      <c r="F77">
        <v>5.3903472411130004E-3</v>
      </c>
      <c r="G77">
        <v>594.02563499999906</v>
      </c>
      <c r="H77">
        <v>743.81555200000003</v>
      </c>
      <c r="I77">
        <v>3021641.5439788699</v>
      </c>
      <c r="J77">
        <v>37051.395837738302</v>
      </c>
      <c r="K77">
        <v>2161</v>
      </c>
      <c r="L77">
        <v>37051.395837738302</v>
      </c>
      <c r="M77">
        <v>0</v>
      </c>
      <c r="N77">
        <v>2.8892877784581002E-2</v>
      </c>
      <c r="O77">
        <v>1.0805435379076E-2</v>
      </c>
      <c r="P77">
        <v>1.4048467098430001E-3</v>
      </c>
      <c r="Q77">
        <v>100.00000000366499</v>
      </c>
      <c r="R77">
        <v>24567.559530209299</v>
      </c>
      <c r="S77">
        <v>12383.910410316999</v>
      </c>
      <c r="T77">
        <v>37051.469940529998</v>
      </c>
    </row>
    <row r="78" spans="1:20" x14ac:dyDescent="0.2">
      <c r="A78">
        <v>84</v>
      </c>
      <c r="B78">
        <v>628</v>
      </c>
      <c r="C78">
        <v>2.9516403049179999E-3</v>
      </c>
      <c r="D78">
        <v>542.268372</v>
      </c>
      <c r="E78">
        <v>497.70339999999902</v>
      </c>
      <c r="F78">
        <v>1.2776693351689999E-3</v>
      </c>
      <c r="G78">
        <v>497.80239899999901</v>
      </c>
      <c r="H78">
        <v>512.27044699999897</v>
      </c>
      <c r="I78">
        <v>2927017.3456136398</v>
      </c>
      <c r="J78">
        <v>15098.3749360452</v>
      </c>
      <c r="K78">
        <v>2162</v>
      </c>
      <c r="L78">
        <v>15098.3749360452</v>
      </c>
      <c r="M78">
        <v>0</v>
      </c>
      <c r="N78">
        <v>5.3737297474412998E-2</v>
      </c>
      <c r="O78">
        <v>4.9611780652221001E-2</v>
      </c>
      <c r="P78">
        <v>1.0240244859749999E-3</v>
      </c>
      <c r="Q78">
        <v>99.999999999939703</v>
      </c>
      <c r="R78">
        <v>490.50623359532</v>
      </c>
      <c r="S78">
        <v>14507.898899199799</v>
      </c>
      <c r="T78">
        <v>15098.4051327951</v>
      </c>
    </row>
    <row r="79" spans="1:20" x14ac:dyDescent="0.2">
      <c r="A79">
        <v>85</v>
      </c>
      <c r="B79">
        <v>526</v>
      </c>
      <c r="C79">
        <v>4.9012957350390001E-3</v>
      </c>
      <c r="D79">
        <v>924.48449700000003</v>
      </c>
      <c r="E79">
        <v>515.09454300000004</v>
      </c>
      <c r="F79">
        <v>3.4077229440759998E-3</v>
      </c>
      <c r="G79">
        <v>514.55950900000005</v>
      </c>
      <c r="H79">
        <v>728.03686500000003</v>
      </c>
      <c r="I79">
        <v>3010162.4687607</v>
      </c>
      <c r="J79">
        <v>83526.882712531995</v>
      </c>
      <c r="K79">
        <v>2163</v>
      </c>
      <c r="L79">
        <v>83526.882712531995</v>
      </c>
      <c r="M79">
        <v>0</v>
      </c>
      <c r="N79">
        <v>4.1062120113744001E-2</v>
      </c>
      <c r="O79">
        <v>9.2284605435750001E-3</v>
      </c>
      <c r="P79">
        <v>3.9258761731000001E-4</v>
      </c>
      <c r="Q79">
        <v>99.999931835660206</v>
      </c>
      <c r="R79">
        <v>42161.328027525597</v>
      </c>
      <c r="S79">
        <v>41265.721806936097</v>
      </c>
      <c r="T79">
        <v>83527.049766297496</v>
      </c>
    </row>
    <row r="80" spans="1:20" x14ac:dyDescent="0.2">
      <c r="A80">
        <v>86</v>
      </c>
      <c r="B80">
        <v>80</v>
      </c>
      <c r="C80">
        <v>1.298136146794E-3</v>
      </c>
      <c r="D80">
        <v>521.74102800000003</v>
      </c>
      <c r="E80">
        <v>309.05679300000003</v>
      </c>
      <c r="F80">
        <v>8.09083787493E-4</v>
      </c>
      <c r="G80">
        <v>333.16622899999902</v>
      </c>
      <c r="H80">
        <v>432.58532700000001</v>
      </c>
      <c r="I80">
        <v>2500716.9907390401</v>
      </c>
      <c r="J80">
        <v>163838.157904564</v>
      </c>
      <c r="K80">
        <v>2164</v>
      </c>
      <c r="L80">
        <v>163838.157904564</v>
      </c>
      <c r="M80">
        <v>0</v>
      </c>
      <c r="N80">
        <v>1.6760304944629E-2</v>
      </c>
      <c r="O80">
        <v>2.0947583081600001E-3</v>
      </c>
      <c r="P80">
        <v>4.0240705891500002E-4</v>
      </c>
      <c r="Q80">
        <v>99.999931838294401</v>
      </c>
      <c r="R80">
        <v>85749.993472082002</v>
      </c>
      <c r="S80">
        <v>77988.4921769598</v>
      </c>
      <c r="T80">
        <v>163838.48558087999</v>
      </c>
    </row>
    <row r="81" spans="1:20" x14ac:dyDescent="0.2">
      <c r="A81">
        <v>87</v>
      </c>
      <c r="B81">
        <v>616</v>
      </c>
      <c r="C81">
        <v>7.2626131056860001E-3</v>
      </c>
      <c r="D81">
        <v>693.39416500000004</v>
      </c>
      <c r="E81">
        <v>514.067993</v>
      </c>
      <c r="F81">
        <v>7.1632958482639999E-3</v>
      </c>
      <c r="G81">
        <v>513.05798300000004</v>
      </c>
      <c r="H81">
        <v>645.71337900000003</v>
      </c>
      <c r="I81">
        <v>2951306.8886606498</v>
      </c>
      <c r="J81">
        <v>24691.687329400898</v>
      </c>
      <c r="K81">
        <v>2165</v>
      </c>
      <c r="L81">
        <v>24691.687329400898</v>
      </c>
      <c r="M81">
        <v>0</v>
      </c>
      <c r="N81">
        <v>5.7537954292939996E-3</v>
      </c>
      <c r="O81">
        <v>1.1489357681154E-2</v>
      </c>
      <c r="P81">
        <v>1.34828543285E-3</v>
      </c>
      <c r="Q81">
        <v>99.999931840928596</v>
      </c>
      <c r="R81">
        <v>14356.9109327396</v>
      </c>
      <c r="S81">
        <v>10234.8258481949</v>
      </c>
      <c r="T81">
        <v>24691.736712775601</v>
      </c>
    </row>
    <row r="82" spans="1:20" x14ac:dyDescent="0.2">
      <c r="A82">
        <v>88</v>
      </c>
      <c r="B82">
        <v>682</v>
      </c>
      <c r="C82">
        <v>4.2119345221280002E-3</v>
      </c>
      <c r="D82">
        <v>732.33660899999904</v>
      </c>
      <c r="E82">
        <v>539.31616199999905</v>
      </c>
      <c r="F82">
        <v>2.5546926411440002E-3</v>
      </c>
      <c r="G82">
        <v>550.03277600000001</v>
      </c>
      <c r="H82">
        <v>637.838257</v>
      </c>
      <c r="I82">
        <v>2886109.1340603898</v>
      </c>
      <c r="J82">
        <v>45827.0293581062</v>
      </c>
      <c r="K82">
        <v>2166</v>
      </c>
      <c r="L82">
        <v>45827.0293581062</v>
      </c>
      <c r="M82">
        <v>0</v>
      </c>
      <c r="N82">
        <v>6.8105652634707997E-2</v>
      </c>
      <c r="O82">
        <v>6.9445935629690002E-3</v>
      </c>
      <c r="P82">
        <v>5.2387229137600003E-4</v>
      </c>
      <c r="Q82">
        <v>99.999931835660206</v>
      </c>
      <c r="R82">
        <v>25270.541090030802</v>
      </c>
      <c r="S82">
        <v>20456.5799902984</v>
      </c>
      <c r="T82">
        <v>45827.121012164898</v>
      </c>
    </row>
    <row r="83" spans="1:20" x14ac:dyDescent="0.2">
      <c r="A83">
        <v>89</v>
      </c>
      <c r="B83">
        <v>573</v>
      </c>
      <c r="C83">
        <v>5.3782897738890003E-3</v>
      </c>
      <c r="D83">
        <v>994.74560499999905</v>
      </c>
      <c r="E83">
        <v>694.03216599999905</v>
      </c>
      <c r="F83">
        <v>4.120062931751E-3</v>
      </c>
      <c r="G83">
        <v>694.23303199999896</v>
      </c>
      <c r="H83">
        <v>867.00518799999895</v>
      </c>
      <c r="I83">
        <v>3087862.62044698</v>
      </c>
      <c r="J83">
        <v>55912.465047891499</v>
      </c>
      <c r="K83">
        <v>2167</v>
      </c>
      <c r="L83">
        <v>55912.465047891499</v>
      </c>
      <c r="M83">
        <v>0</v>
      </c>
      <c r="N83">
        <v>3.859874980814E-3</v>
      </c>
      <c r="O83">
        <v>1.3738570807189E-2</v>
      </c>
      <c r="P83">
        <v>1.2276354164539999E-3</v>
      </c>
      <c r="Q83">
        <v>99.999811882655294</v>
      </c>
      <c r="R83">
        <v>18528.635160486701</v>
      </c>
      <c r="S83">
        <v>37283.941900452199</v>
      </c>
      <c r="T83">
        <v>55912.576872821599</v>
      </c>
    </row>
    <row r="84" spans="1:20" x14ac:dyDescent="0.2">
      <c r="A84">
        <v>90</v>
      </c>
      <c r="B84">
        <v>600</v>
      </c>
      <c r="C84">
        <v>7.3540562854369999E-3</v>
      </c>
      <c r="D84">
        <v>1001.368408</v>
      </c>
      <c r="E84">
        <v>637.73034700000005</v>
      </c>
      <c r="F84">
        <v>6.1902215092570004E-3</v>
      </c>
      <c r="G84">
        <v>693.94683799999905</v>
      </c>
      <c r="H84">
        <v>923.51403800000003</v>
      </c>
      <c r="I84">
        <v>3058680.2931550099</v>
      </c>
      <c r="J84">
        <v>49447.277378078303</v>
      </c>
      <c r="K84">
        <v>2168</v>
      </c>
      <c r="L84">
        <v>49447.277378078303</v>
      </c>
      <c r="M84">
        <v>0</v>
      </c>
      <c r="N84">
        <v>1.8131148620701001E-2</v>
      </c>
      <c r="O84">
        <v>6.8025852230400004E-3</v>
      </c>
      <c r="P84">
        <v>1.2713092464344E-2</v>
      </c>
      <c r="Q84">
        <v>99.999931838294401</v>
      </c>
      <c r="R84">
        <v>44925.430729162399</v>
      </c>
      <c r="S84">
        <v>4421.9456116323199</v>
      </c>
      <c r="T84">
        <v>49447.376272633002</v>
      </c>
    </row>
    <row r="85" spans="1:20" x14ac:dyDescent="0.2">
      <c r="A85">
        <v>91</v>
      </c>
      <c r="B85">
        <v>577</v>
      </c>
      <c r="C85">
        <v>5.421651241715E-3</v>
      </c>
      <c r="D85">
        <v>1225.4938959999899</v>
      </c>
      <c r="E85">
        <v>721.53448500000002</v>
      </c>
      <c r="F85">
        <v>4.9960542739499996E-3</v>
      </c>
      <c r="G85">
        <v>743.75811799999894</v>
      </c>
      <c r="H85">
        <v>1092.057251</v>
      </c>
      <c r="I85">
        <v>3142537.7794015999</v>
      </c>
      <c r="J85">
        <v>92953.122311231506</v>
      </c>
      <c r="K85">
        <v>2169</v>
      </c>
      <c r="L85">
        <v>92953.122311231506</v>
      </c>
      <c r="M85">
        <v>0</v>
      </c>
      <c r="N85">
        <v>2.360836330722E-3</v>
      </c>
      <c r="O85">
        <v>5.6911920217999996E-3</v>
      </c>
      <c r="P85">
        <v>3.6236419962479998E-3</v>
      </c>
      <c r="Q85">
        <v>99.999931843562806</v>
      </c>
      <c r="R85">
        <v>80896.319791630507</v>
      </c>
      <c r="S85">
        <v>11956.988494002</v>
      </c>
      <c r="T85">
        <v>92953.308217476093</v>
      </c>
    </row>
    <row r="86" spans="1:20" x14ac:dyDescent="0.2">
      <c r="A86">
        <v>92</v>
      </c>
      <c r="B86">
        <v>608</v>
      </c>
      <c r="C86">
        <v>5.3781446341639996E-3</v>
      </c>
      <c r="D86">
        <v>769.05487100000005</v>
      </c>
      <c r="E86">
        <v>581.55523700000003</v>
      </c>
      <c r="F86">
        <v>3.7535017602819999E-3</v>
      </c>
      <c r="G86">
        <v>582.60266100000001</v>
      </c>
      <c r="H86">
        <v>680.74713099999894</v>
      </c>
      <c r="I86">
        <v>3015046.8483433998</v>
      </c>
      <c r="J86">
        <v>34863.256151373302</v>
      </c>
      <c r="K86">
        <v>2170</v>
      </c>
      <c r="L86">
        <v>34863.256151373302</v>
      </c>
      <c r="M86">
        <v>0</v>
      </c>
      <c r="N86">
        <v>4.8214747439996E-2</v>
      </c>
      <c r="O86">
        <v>1.546206228352E-2</v>
      </c>
      <c r="P86">
        <v>1.523485130766E-3</v>
      </c>
      <c r="Q86">
        <v>100.000163828431</v>
      </c>
      <c r="R86">
        <v>9306.3384528703391</v>
      </c>
      <c r="S86">
        <v>25456.987261186801</v>
      </c>
      <c r="T86">
        <v>34863.325877885603</v>
      </c>
    </row>
    <row r="87" spans="1:20" x14ac:dyDescent="0.2">
      <c r="A87">
        <v>93</v>
      </c>
      <c r="B87">
        <v>622</v>
      </c>
      <c r="C87">
        <v>5.6648747239410003E-3</v>
      </c>
      <c r="D87">
        <v>860.80969200000004</v>
      </c>
      <c r="E87">
        <v>533.15618900000004</v>
      </c>
      <c r="F87">
        <v>3.7918906015289998E-3</v>
      </c>
      <c r="G87">
        <v>549.37811299999896</v>
      </c>
      <c r="H87">
        <v>713.86889599999904</v>
      </c>
      <c r="I87">
        <v>3001316.2840875699</v>
      </c>
      <c r="J87">
        <v>57839.496717426999</v>
      </c>
      <c r="K87">
        <v>2171</v>
      </c>
      <c r="L87">
        <v>57839.496717426999</v>
      </c>
      <c r="M87">
        <v>0</v>
      </c>
      <c r="N87">
        <v>1.0083039134211999E-2</v>
      </c>
      <c r="O87">
        <v>1.0435876261382E-2</v>
      </c>
      <c r="P87">
        <v>1.5019864002780001E-3</v>
      </c>
      <c r="Q87">
        <v>99.999811880023302</v>
      </c>
      <c r="R87">
        <v>26855.238553553299</v>
      </c>
      <c r="S87">
        <v>30884.374030987099</v>
      </c>
      <c r="T87">
        <v>57839.612396420402</v>
      </c>
    </row>
    <row r="88" spans="1:20" x14ac:dyDescent="0.2">
      <c r="A88">
        <v>94</v>
      </c>
      <c r="B88">
        <v>677</v>
      </c>
      <c r="C88">
        <v>3.41295143995E-3</v>
      </c>
      <c r="D88">
        <v>771.527649</v>
      </c>
      <c r="E88">
        <v>550.03277600000001</v>
      </c>
      <c r="F88">
        <v>2.8220319589589999E-3</v>
      </c>
      <c r="G88">
        <v>549.91961700000002</v>
      </c>
      <c r="H88">
        <v>687.278503</v>
      </c>
      <c r="I88">
        <v>2926694.2947047502</v>
      </c>
      <c r="J88">
        <v>64898.337083653198</v>
      </c>
      <c r="K88">
        <v>2172</v>
      </c>
      <c r="L88">
        <v>64898.337083653198</v>
      </c>
      <c r="M88">
        <v>0</v>
      </c>
      <c r="N88">
        <v>1.7102705861915E-2</v>
      </c>
      <c r="O88">
        <v>5.7912850892619999E-3</v>
      </c>
      <c r="P88">
        <v>1.0396113533030001E-3</v>
      </c>
      <c r="Q88">
        <v>99.999931843562806</v>
      </c>
      <c r="R88">
        <v>32077.081281793198</v>
      </c>
      <c r="S88">
        <v>32721.385666690599</v>
      </c>
      <c r="T88">
        <v>64898.466880327403</v>
      </c>
    </row>
    <row r="89" spans="1:20" x14ac:dyDescent="0.2">
      <c r="A89">
        <v>95</v>
      </c>
      <c r="B89">
        <v>575</v>
      </c>
      <c r="C89">
        <v>6.1543834767400002E-3</v>
      </c>
      <c r="D89">
        <v>904.62316899999905</v>
      </c>
      <c r="E89">
        <v>694.03216599999905</v>
      </c>
      <c r="F89">
        <v>5.0263941632080001E-3</v>
      </c>
      <c r="G89">
        <v>694.03241000000003</v>
      </c>
      <c r="H89">
        <v>823.027466</v>
      </c>
      <c r="I89">
        <v>3066090.1653554901</v>
      </c>
      <c r="J89">
        <v>34218.050239461598</v>
      </c>
      <c r="K89">
        <v>2173</v>
      </c>
      <c r="L89">
        <v>34218.050239461598</v>
      </c>
      <c r="M89">
        <v>0</v>
      </c>
      <c r="N89">
        <v>3.0146540292977999E-2</v>
      </c>
      <c r="O89">
        <v>1.0063398713115001E-2</v>
      </c>
      <c r="P89">
        <v>1.773210707294E-3</v>
      </c>
      <c r="Q89">
        <v>99.999999999939703</v>
      </c>
      <c r="R89">
        <v>17741.2329733894</v>
      </c>
      <c r="S89">
        <v>16376.8857021727</v>
      </c>
      <c r="T89">
        <v>34218.118675562102</v>
      </c>
    </row>
    <row r="90" spans="1:20" x14ac:dyDescent="0.2">
      <c r="A90">
        <v>96</v>
      </c>
      <c r="B90">
        <v>681</v>
      </c>
      <c r="C90">
        <v>2.8090881616420001E-3</v>
      </c>
      <c r="D90">
        <v>736.76208499999905</v>
      </c>
      <c r="E90">
        <v>441.48568699999902</v>
      </c>
      <c r="F90">
        <v>1.9746403038780002E-3</v>
      </c>
      <c r="G90">
        <v>482.78689600000001</v>
      </c>
      <c r="H90">
        <v>638.459656</v>
      </c>
      <c r="I90">
        <v>2903711.0613471</v>
      </c>
      <c r="J90">
        <v>105114.678147887</v>
      </c>
      <c r="K90">
        <v>2174</v>
      </c>
      <c r="L90">
        <v>105114.678147887</v>
      </c>
      <c r="M90">
        <v>0</v>
      </c>
      <c r="N90">
        <v>2.0181310363303E-2</v>
      </c>
      <c r="O90">
        <v>3.3582118670610001E-3</v>
      </c>
      <c r="P90">
        <v>1.504266810223E-3</v>
      </c>
      <c r="Q90">
        <v>99.999999996214399</v>
      </c>
      <c r="R90">
        <v>72973.277094914796</v>
      </c>
      <c r="S90">
        <v>32041.611282333201</v>
      </c>
      <c r="T90">
        <v>105114.888377244</v>
      </c>
    </row>
    <row r="91" spans="1:20" x14ac:dyDescent="0.2">
      <c r="A91">
        <v>97</v>
      </c>
      <c r="B91">
        <v>81</v>
      </c>
      <c r="C91">
        <v>2.6216913670640001E-3</v>
      </c>
      <c r="D91">
        <v>854.34277299999906</v>
      </c>
      <c r="E91">
        <v>311.46649200000002</v>
      </c>
      <c r="F91">
        <v>1.928517404437E-3</v>
      </c>
      <c r="G91">
        <v>333.91653400000001</v>
      </c>
      <c r="H91">
        <v>633.42156999999895</v>
      </c>
      <c r="I91">
        <v>2574150.7954744599</v>
      </c>
      <c r="J91">
        <v>207071.01065368499</v>
      </c>
      <c r="K91">
        <v>2175</v>
      </c>
      <c r="L91">
        <v>207071.01065368499</v>
      </c>
      <c r="M91">
        <v>0</v>
      </c>
      <c r="N91">
        <v>2.0556655124420002E-3</v>
      </c>
      <c r="O91">
        <v>2.8149953328919998E-3</v>
      </c>
      <c r="P91">
        <v>6.0788193954900002E-4</v>
      </c>
      <c r="Q91">
        <v>99.999931840928596</v>
      </c>
      <c r="R91">
        <v>188870.04646937401</v>
      </c>
      <c r="S91">
        <v>18101.378394490701</v>
      </c>
      <c r="T91">
        <v>207071.424795706</v>
      </c>
    </row>
    <row r="92" spans="1:20" x14ac:dyDescent="0.2">
      <c r="A92">
        <v>98</v>
      </c>
      <c r="B92">
        <v>602</v>
      </c>
      <c r="C92">
        <v>5.2803152355679998E-3</v>
      </c>
      <c r="D92">
        <v>1041.821533</v>
      </c>
      <c r="E92">
        <v>694.03301999999906</v>
      </c>
      <c r="F92">
        <v>4.7681584959850002E-3</v>
      </c>
      <c r="G92">
        <v>707.80816700000003</v>
      </c>
      <c r="H92">
        <v>943.34960899999896</v>
      </c>
      <c r="I92">
        <v>3101264.83895953</v>
      </c>
      <c r="J92">
        <v>65865.104162211603</v>
      </c>
      <c r="K92">
        <v>2176</v>
      </c>
      <c r="L92">
        <v>65865.104162211603</v>
      </c>
      <c r="M92">
        <v>0</v>
      </c>
      <c r="N92">
        <v>1.6796965192259999E-3</v>
      </c>
      <c r="O92">
        <v>6.7819419657980003E-3</v>
      </c>
      <c r="P92">
        <v>2.558010689998E-3</v>
      </c>
      <c r="Q92">
        <v>99.999811880023302</v>
      </c>
      <c r="R92">
        <v>42470.639459650702</v>
      </c>
      <c r="S92">
        <v>23294.5966208891</v>
      </c>
      <c r="T92">
        <v>65865.235892419994</v>
      </c>
    </row>
    <row r="93" spans="1:20" x14ac:dyDescent="0.2">
      <c r="A93">
        <v>99</v>
      </c>
      <c r="B93">
        <v>592</v>
      </c>
      <c r="C93">
        <v>4.2282025822419998E-3</v>
      </c>
      <c r="D93">
        <v>970.36444100000006</v>
      </c>
      <c r="E93">
        <v>694.07000700000003</v>
      </c>
      <c r="F93">
        <v>3.7418648628590001E-3</v>
      </c>
      <c r="G93">
        <v>709.50018299999897</v>
      </c>
      <c r="H93">
        <v>892.885986</v>
      </c>
      <c r="I93">
        <v>3103790.12101629</v>
      </c>
      <c r="J93">
        <v>65345.5998443399</v>
      </c>
      <c r="K93">
        <v>2177</v>
      </c>
      <c r="L93">
        <v>65345.5998443399</v>
      </c>
      <c r="M93">
        <v>0</v>
      </c>
      <c r="N93">
        <v>1.1185939996643E-2</v>
      </c>
      <c r="O93">
        <v>5.3376327262200001E-3</v>
      </c>
      <c r="P93">
        <v>2.9346449382869999E-3</v>
      </c>
      <c r="Q93">
        <v>99.999931835660206</v>
      </c>
      <c r="R93">
        <v>34833.027746132997</v>
      </c>
      <c r="S93">
        <v>30412.702857570901</v>
      </c>
      <c r="T93">
        <v>65345.730535539602</v>
      </c>
    </row>
    <row r="94" spans="1:20" x14ac:dyDescent="0.2">
      <c r="A94">
        <v>100</v>
      </c>
      <c r="B94">
        <v>672</v>
      </c>
      <c r="C94">
        <v>3.9260810604869996E-3</v>
      </c>
      <c r="D94">
        <v>965.65875200000005</v>
      </c>
      <c r="E94">
        <v>596.85064699999896</v>
      </c>
      <c r="F94">
        <v>2.7853656803960001E-3</v>
      </c>
      <c r="G94">
        <v>620.057861</v>
      </c>
      <c r="H94">
        <v>816.29656999999895</v>
      </c>
      <c r="I94">
        <v>2997326.6293430501</v>
      </c>
      <c r="J94">
        <v>93937.975125326004</v>
      </c>
      <c r="K94">
        <v>2178</v>
      </c>
      <c r="L94">
        <v>93937.975125326004</v>
      </c>
      <c r="M94">
        <v>0</v>
      </c>
      <c r="N94">
        <v>4.1592483186374998E-2</v>
      </c>
      <c r="O94">
        <v>4.7216611817369998E-3</v>
      </c>
      <c r="P94">
        <v>1.9099061431300001E-3</v>
      </c>
      <c r="Q94">
        <v>99.999999996214399</v>
      </c>
      <c r="R94">
        <v>65947.249235989002</v>
      </c>
      <c r="S94">
        <v>27890.913765290999</v>
      </c>
      <c r="T94">
        <v>93938.163001276305</v>
      </c>
    </row>
    <row r="95" spans="1:20" x14ac:dyDescent="0.2">
      <c r="A95">
        <v>101</v>
      </c>
      <c r="B95">
        <v>92</v>
      </c>
      <c r="C95">
        <v>1.1864275889269999E-3</v>
      </c>
      <c r="D95">
        <v>510.549194</v>
      </c>
      <c r="E95">
        <v>236.24882500000001</v>
      </c>
      <c r="F95">
        <v>8.6898344361099997E-4</v>
      </c>
      <c r="G95">
        <v>224.95848100000001</v>
      </c>
      <c r="H95">
        <v>375.63928199999901</v>
      </c>
      <c r="I95">
        <v>1952893.4661731899</v>
      </c>
      <c r="J95">
        <v>231198.5759266</v>
      </c>
      <c r="K95">
        <v>2179</v>
      </c>
      <c r="L95">
        <v>231198.5759266</v>
      </c>
      <c r="M95">
        <v>0</v>
      </c>
      <c r="N95">
        <v>1.3670686659473E-2</v>
      </c>
      <c r="O95">
        <v>1.919449296493E-3</v>
      </c>
      <c r="P95">
        <v>2.7320551058900001E-4</v>
      </c>
      <c r="Q95">
        <v>99.999931838294401</v>
      </c>
      <c r="R95">
        <v>127439.39924483599</v>
      </c>
      <c r="S95">
        <v>103659.639147077</v>
      </c>
      <c r="T95">
        <v>231199.038323752</v>
      </c>
    </row>
    <row r="96" spans="1:20" x14ac:dyDescent="0.2">
      <c r="A96">
        <v>102</v>
      </c>
      <c r="B96">
        <v>95</v>
      </c>
      <c r="C96">
        <v>1.541961349344E-3</v>
      </c>
      <c r="D96">
        <v>510.87695300000001</v>
      </c>
      <c r="E96">
        <v>204.970305999999</v>
      </c>
      <c r="F96">
        <v>9.0781743981199997E-4</v>
      </c>
      <c r="G96">
        <v>215.05905200000001</v>
      </c>
      <c r="H96">
        <v>350.13412499999902</v>
      </c>
      <c r="I96">
        <v>1606609.4095501299</v>
      </c>
      <c r="J96">
        <v>198388.012209332</v>
      </c>
      <c r="K96">
        <v>2180</v>
      </c>
      <c r="L96">
        <v>198388.012209332</v>
      </c>
      <c r="M96">
        <v>0</v>
      </c>
      <c r="N96">
        <v>1.1466090747603E-2</v>
      </c>
      <c r="O96">
        <v>2.1397441152210001E-3</v>
      </c>
      <c r="P96">
        <v>4.8643768231900001E-4</v>
      </c>
      <c r="Q96">
        <v>99.999931838294401</v>
      </c>
      <c r="R96">
        <v>125993.39858840901</v>
      </c>
      <c r="S96">
        <v>72295.010465109706</v>
      </c>
      <c r="T96">
        <v>198388.408985357</v>
      </c>
    </row>
    <row r="97" spans="1:20" x14ac:dyDescent="0.2">
      <c r="A97">
        <v>103</v>
      </c>
      <c r="B97">
        <v>97</v>
      </c>
      <c r="C97">
        <v>4.1769071270330001E-3</v>
      </c>
      <c r="D97">
        <v>539.50695800000005</v>
      </c>
      <c r="E97">
        <v>179.249908</v>
      </c>
      <c r="F97">
        <v>2.0138733636019999E-3</v>
      </c>
      <c r="G97">
        <v>169.664245999999</v>
      </c>
      <c r="H97">
        <v>299.93624899999901</v>
      </c>
      <c r="I97">
        <v>1421163.2129353399</v>
      </c>
      <c r="J97">
        <v>86249.7151704508</v>
      </c>
      <c r="K97">
        <v>2181</v>
      </c>
      <c r="L97">
        <v>86249.7151704508</v>
      </c>
      <c r="M97">
        <v>0</v>
      </c>
      <c r="N97">
        <v>4.3369765687493997E-2</v>
      </c>
      <c r="O97">
        <v>7.2912619710559998E-3</v>
      </c>
      <c r="P97">
        <v>2.78622514444E-4</v>
      </c>
      <c r="Q97">
        <v>100.000163828431</v>
      </c>
      <c r="R97">
        <v>47331.320912444098</v>
      </c>
      <c r="S97">
        <v>38818.566593608601</v>
      </c>
      <c r="T97">
        <v>86249.887669881195</v>
      </c>
    </row>
    <row r="98" spans="1:20" x14ac:dyDescent="0.2">
      <c r="A98">
        <v>105</v>
      </c>
      <c r="B98">
        <v>100</v>
      </c>
      <c r="C98">
        <v>1.435004038067E-3</v>
      </c>
      <c r="D98">
        <v>480.87179600000002</v>
      </c>
      <c r="E98">
        <v>130.984253</v>
      </c>
      <c r="F98">
        <v>8.5982159353100004E-4</v>
      </c>
      <c r="G98">
        <v>130.984253</v>
      </c>
      <c r="H98">
        <v>288.21771200000001</v>
      </c>
      <c r="I98">
        <v>1019613.65113857</v>
      </c>
      <c r="J98">
        <v>243823.385661946</v>
      </c>
      <c r="K98">
        <v>2183</v>
      </c>
      <c r="L98">
        <v>243823.385661946</v>
      </c>
      <c r="M98">
        <v>0</v>
      </c>
      <c r="N98">
        <v>1.2361793149529E-2</v>
      </c>
      <c r="O98">
        <v>2.307731119932E-3</v>
      </c>
      <c r="P98">
        <v>3.5553678661100002E-4</v>
      </c>
      <c r="Q98">
        <v>99.999931838294401</v>
      </c>
      <c r="R98">
        <v>134207.57199733501</v>
      </c>
      <c r="S98">
        <v>109516.30137954401</v>
      </c>
      <c r="T98">
        <v>243823.873308718</v>
      </c>
    </row>
    <row r="99" spans="1:20" x14ac:dyDescent="0.2">
      <c r="A99">
        <v>106</v>
      </c>
      <c r="B99">
        <v>99</v>
      </c>
      <c r="C99">
        <v>1.924804989969E-3</v>
      </c>
      <c r="D99">
        <v>549.16949499999896</v>
      </c>
      <c r="E99">
        <v>140.34771699999899</v>
      </c>
      <c r="F99">
        <v>1.066447234499E-3</v>
      </c>
      <c r="G99">
        <v>159.827620999999</v>
      </c>
      <c r="H99">
        <v>329.70983899999902</v>
      </c>
      <c r="I99">
        <v>1383951.4949397801</v>
      </c>
      <c r="J99">
        <v>212396.46620339001</v>
      </c>
      <c r="K99">
        <v>2184</v>
      </c>
      <c r="L99">
        <v>212396.46620339001</v>
      </c>
      <c r="M99">
        <v>0</v>
      </c>
      <c r="N99">
        <v>6.7477600945168997E-2</v>
      </c>
      <c r="O99">
        <v>1.9783660009979999E-3</v>
      </c>
      <c r="P99">
        <v>4.6067605617699999E-4</v>
      </c>
      <c r="Q99">
        <v>99.999931843562806</v>
      </c>
      <c r="R99">
        <v>200485.446103289</v>
      </c>
      <c r="S99">
        <v>11811.4449611904</v>
      </c>
      <c r="T99">
        <v>212396.890996323</v>
      </c>
    </row>
    <row r="100" spans="1:20" x14ac:dyDescent="0.2">
      <c r="A100">
        <v>107</v>
      </c>
      <c r="B100">
        <v>101</v>
      </c>
      <c r="C100">
        <v>1.3757267249060001E-3</v>
      </c>
      <c r="D100">
        <v>614.89141800000004</v>
      </c>
      <c r="E100">
        <v>130.984253</v>
      </c>
      <c r="F100">
        <v>5.9930350916099996E-4</v>
      </c>
      <c r="G100">
        <v>130.98753400000001</v>
      </c>
      <c r="H100">
        <v>289.08975199999901</v>
      </c>
      <c r="I100">
        <v>1343570.1768687801</v>
      </c>
      <c r="J100">
        <v>351746.57600197301</v>
      </c>
      <c r="K100">
        <v>2185</v>
      </c>
      <c r="L100">
        <v>351746.57600197301</v>
      </c>
      <c r="M100">
        <v>0</v>
      </c>
      <c r="N100">
        <v>2.92481535177E-2</v>
      </c>
      <c r="O100">
        <v>2.609522661924E-3</v>
      </c>
      <c r="P100">
        <v>2.35252606E-7</v>
      </c>
      <c r="Q100">
        <v>99.999811880023302</v>
      </c>
      <c r="R100">
        <v>184303.42142779499</v>
      </c>
      <c r="S100">
        <v>167343.85825545</v>
      </c>
      <c r="T100">
        <v>351747.279495125</v>
      </c>
    </row>
    <row r="101" spans="1:20" x14ac:dyDescent="0.2">
      <c r="A101">
        <v>108</v>
      </c>
      <c r="B101">
        <v>887</v>
      </c>
      <c r="C101">
        <v>2.7741419959689999E-3</v>
      </c>
      <c r="D101">
        <v>1168.7829589999899</v>
      </c>
      <c r="E101">
        <v>856.86254899999904</v>
      </c>
      <c r="F101">
        <v>2.077043724658E-3</v>
      </c>
      <c r="G101">
        <v>873.68652299999906</v>
      </c>
      <c r="H101">
        <v>1048.8413089999899</v>
      </c>
      <c r="I101">
        <v>3307056.3955359599</v>
      </c>
      <c r="J101">
        <v>112438.516288385</v>
      </c>
      <c r="K101">
        <v>2237</v>
      </c>
      <c r="L101">
        <v>112438.516288385</v>
      </c>
      <c r="M101">
        <v>0</v>
      </c>
      <c r="N101">
        <v>1.5065957999966E-2</v>
      </c>
      <c r="O101">
        <v>2.975181102332E-3</v>
      </c>
      <c r="P101">
        <v>1.248790032663E-3</v>
      </c>
      <c r="Q101">
        <v>99.9999477754629</v>
      </c>
      <c r="R101">
        <v>98544.843924465094</v>
      </c>
      <c r="S101">
        <v>13793.897293177501</v>
      </c>
      <c r="T101">
        <v>112438.741165418</v>
      </c>
    </row>
    <row r="102" spans="1:20" x14ac:dyDescent="0.2">
      <c r="A102">
        <v>109</v>
      </c>
      <c r="B102">
        <v>885</v>
      </c>
      <c r="C102">
        <v>2.8324246916E-3</v>
      </c>
      <c r="D102">
        <v>1231.1259769999899</v>
      </c>
      <c r="E102">
        <v>718.79894999999897</v>
      </c>
      <c r="F102">
        <v>1.5073010008E-3</v>
      </c>
      <c r="G102">
        <v>734.40270999999905</v>
      </c>
      <c r="H102">
        <v>938.882385</v>
      </c>
      <c r="I102">
        <v>3242232.84864476</v>
      </c>
      <c r="J102">
        <v>180879.311114387</v>
      </c>
      <c r="K102">
        <v>2238</v>
      </c>
      <c r="L102">
        <v>180879.311114387</v>
      </c>
      <c r="M102">
        <v>0</v>
      </c>
      <c r="N102">
        <v>5.5939729659223003E-2</v>
      </c>
      <c r="O102">
        <v>6.876683935676E-3</v>
      </c>
      <c r="P102">
        <v>1.072963454168E-3</v>
      </c>
      <c r="Q102">
        <v>139.194712245343</v>
      </c>
      <c r="R102">
        <v>53519.739676537502</v>
      </c>
      <c r="S102">
        <v>127220.73848422601</v>
      </c>
      <c r="T102">
        <v>180879.672873009</v>
      </c>
    </row>
    <row r="103" spans="1:20" x14ac:dyDescent="0.2">
      <c r="A103">
        <v>111</v>
      </c>
      <c r="B103">
        <v>1041</v>
      </c>
      <c r="C103">
        <v>2.6320733115589999E-3</v>
      </c>
      <c r="D103">
        <v>871.74938999999904</v>
      </c>
      <c r="E103">
        <v>546.53497300000004</v>
      </c>
      <c r="F103">
        <v>1.6899704061269999E-3</v>
      </c>
      <c r="G103">
        <v>560.41052200000001</v>
      </c>
      <c r="H103">
        <v>717.01788299999896</v>
      </c>
      <c r="I103">
        <v>2918125.4264779501</v>
      </c>
      <c r="J103">
        <v>123558.26700258499</v>
      </c>
      <c r="K103">
        <v>2240</v>
      </c>
      <c r="L103">
        <v>123558.26700258499</v>
      </c>
      <c r="M103">
        <v>0</v>
      </c>
      <c r="N103">
        <v>1.1760901538480001E-2</v>
      </c>
      <c r="O103">
        <v>3.1178837632889998E-3</v>
      </c>
      <c r="P103">
        <v>1.111754879002E-3</v>
      </c>
      <c r="Q103">
        <v>99.999931835660206</v>
      </c>
      <c r="R103">
        <v>93106.367211811899</v>
      </c>
      <c r="S103">
        <v>30352.1469754723</v>
      </c>
      <c r="T103">
        <v>123558.51411911901</v>
      </c>
    </row>
    <row r="104" spans="1:20" x14ac:dyDescent="0.2">
      <c r="A104">
        <v>112</v>
      </c>
      <c r="B104">
        <v>880</v>
      </c>
      <c r="C104">
        <v>4.1913061290850002E-3</v>
      </c>
      <c r="D104">
        <v>1120.4053960000001</v>
      </c>
      <c r="E104">
        <v>706.08288600000003</v>
      </c>
      <c r="F104">
        <v>3.0271292055069998E-3</v>
      </c>
      <c r="G104">
        <v>729.60082999999895</v>
      </c>
      <c r="H104">
        <v>954.03106700000001</v>
      </c>
      <c r="I104">
        <v>3152371.9294814998</v>
      </c>
      <c r="J104">
        <v>98852.839005222195</v>
      </c>
      <c r="K104">
        <v>2241</v>
      </c>
      <c r="L104">
        <v>98852.839005222195</v>
      </c>
      <c r="M104">
        <v>0</v>
      </c>
      <c r="N104">
        <v>1.509892048984E-2</v>
      </c>
      <c r="O104">
        <v>4.753118196729E-3</v>
      </c>
      <c r="P104">
        <v>1.7489671728120001E-3</v>
      </c>
      <c r="Q104">
        <v>99.999931835660206</v>
      </c>
      <c r="R104">
        <v>79921.956709791499</v>
      </c>
      <c r="S104">
        <v>18831.080069273001</v>
      </c>
      <c r="T104">
        <v>98853.036710900196</v>
      </c>
    </row>
    <row r="105" spans="1:20" x14ac:dyDescent="0.2">
      <c r="A105">
        <v>113</v>
      </c>
      <c r="B105">
        <v>1039</v>
      </c>
      <c r="C105">
        <v>2.6673335537749998E-3</v>
      </c>
      <c r="D105">
        <v>722.40527299999906</v>
      </c>
      <c r="E105">
        <v>479.02917500000001</v>
      </c>
      <c r="F105">
        <v>2.409855985455E-3</v>
      </c>
      <c r="G105">
        <v>484.95779399999901</v>
      </c>
      <c r="H105">
        <v>649.87005599999895</v>
      </c>
      <c r="I105">
        <v>2810320.2373447898</v>
      </c>
      <c r="J105">
        <v>91243.218402729501</v>
      </c>
      <c r="K105">
        <v>2242</v>
      </c>
      <c r="L105">
        <v>91243.218402729501</v>
      </c>
      <c r="M105">
        <v>0</v>
      </c>
      <c r="N105">
        <v>1.2701425402799999E-3</v>
      </c>
      <c r="O105">
        <v>4.0697454109120002E-3</v>
      </c>
      <c r="P105">
        <v>7.9912342145000001E-4</v>
      </c>
      <c r="Q105">
        <v>99.999999999939703</v>
      </c>
      <c r="R105">
        <v>52104.689776474697</v>
      </c>
      <c r="S105">
        <v>39038.711112691599</v>
      </c>
      <c r="T105">
        <v>91243.400889166296</v>
      </c>
    </row>
    <row r="106" spans="1:20" x14ac:dyDescent="0.2">
      <c r="A106">
        <v>114</v>
      </c>
      <c r="B106">
        <v>875</v>
      </c>
      <c r="C106">
        <v>2.603586724791E-3</v>
      </c>
      <c r="D106">
        <v>912.75195299999905</v>
      </c>
      <c r="E106">
        <v>603.58508300000005</v>
      </c>
      <c r="F106">
        <v>1.2306185483659999E-3</v>
      </c>
      <c r="G106">
        <v>607.42138699999896</v>
      </c>
      <c r="H106">
        <v>717.02014199999905</v>
      </c>
      <c r="I106">
        <v>3069841.7388148801</v>
      </c>
      <c r="J106">
        <v>118746.52265511399</v>
      </c>
      <c r="K106">
        <v>2243</v>
      </c>
      <c r="L106">
        <v>118746.52265511399</v>
      </c>
      <c r="M106">
        <v>0</v>
      </c>
      <c r="N106">
        <v>1.3114220954459001E-2</v>
      </c>
      <c r="O106">
        <v>1.0985807093212001E-2</v>
      </c>
      <c r="P106">
        <v>1.0261875602090001E-3</v>
      </c>
      <c r="Q106">
        <v>196.85104986798501</v>
      </c>
      <c r="R106">
        <v>18568.128790190101</v>
      </c>
      <c r="S106">
        <v>99981.780308101894</v>
      </c>
      <c r="T106">
        <v>118746.76014816</v>
      </c>
    </row>
    <row r="107" spans="1:20" x14ac:dyDescent="0.2">
      <c r="A107">
        <v>115</v>
      </c>
      <c r="B107">
        <v>1035</v>
      </c>
      <c r="C107">
        <v>2.3097621789339999E-3</v>
      </c>
      <c r="D107">
        <v>672.67224099999896</v>
      </c>
      <c r="E107">
        <v>438.83325200000002</v>
      </c>
      <c r="F107">
        <v>1.667108469967E-3</v>
      </c>
      <c r="G107">
        <v>471.97833300000002</v>
      </c>
      <c r="H107">
        <v>598.56115699999896</v>
      </c>
      <c r="I107">
        <v>2761271.0079774298</v>
      </c>
      <c r="J107">
        <v>101239.422453423</v>
      </c>
      <c r="K107">
        <v>2244</v>
      </c>
      <c r="L107">
        <v>101239.422453423</v>
      </c>
      <c r="M107">
        <v>0</v>
      </c>
      <c r="N107">
        <v>1.5502931006390001E-3</v>
      </c>
      <c r="O107">
        <v>2.6140360968520001E-3</v>
      </c>
      <c r="P107">
        <v>1.357112542204E-3</v>
      </c>
      <c r="Q107">
        <v>99.999999996214399</v>
      </c>
      <c r="R107">
        <v>76716.339272910904</v>
      </c>
      <c r="S107">
        <v>24423.2856593611</v>
      </c>
      <c r="T107">
        <v>101239.62493226799</v>
      </c>
    </row>
    <row r="108" spans="1:20" x14ac:dyDescent="0.2">
      <c r="A108">
        <v>116</v>
      </c>
      <c r="B108">
        <v>866</v>
      </c>
      <c r="C108">
        <v>3.5269283746420001E-3</v>
      </c>
      <c r="D108">
        <v>1033.424072</v>
      </c>
      <c r="E108">
        <v>597.472351</v>
      </c>
      <c r="F108">
        <v>2.881554221998E-3</v>
      </c>
      <c r="G108">
        <v>630.09686299999896</v>
      </c>
      <c r="H108">
        <v>897.23126200000002</v>
      </c>
      <c r="I108">
        <v>3058611.8692479501</v>
      </c>
      <c r="J108">
        <v>123606.627266489</v>
      </c>
      <c r="K108">
        <v>2245</v>
      </c>
      <c r="L108">
        <v>123606.627266489</v>
      </c>
      <c r="M108">
        <v>0</v>
      </c>
      <c r="N108">
        <v>2.3510747022290001E-3</v>
      </c>
      <c r="O108">
        <v>3.8838069588210001E-3</v>
      </c>
      <c r="P108">
        <v>2.4209558523220001E-3</v>
      </c>
      <c r="Q108">
        <v>99.999999996214399</v>
      </c>
      <c r="R108">
        <v>93456.397751029101</v>
      </c>
      <c r="S108">
        <v>30050.476728718098</v>
      </c>
      <c r="T108">
        <v>123606.874479743</v>
      </c>
    </row>
    <row r="109" spans="1:20" x14ac:dyDescent="0.2">
      <c r="A109">
        <v>117</v>
      </c>
      <c r="B109">
        <v>1026</v>
      </c>
      <c r="C109">
        <v>2.5395057042359999E-3</v>
      </c>
      <c r="D109">
        <v>799.48486300000002</v>
      </c>
      <c r="E109">
        <v>462.37060500000001</v>
      </c>
      <c r="F109">
        <v>1.9935805750009999E-3</v>
      </c>
      <c r="G109">
        <v>479.94549599999903</v>
      </c>
      <c r="H109">
        <v>678.42834500000004</v>
      </c>
      <c r="I109">
        <v>2764942.6209960398</v>
      </c>
      <c r="J109">
        <v>132747.98219104699</v>
      </c>
      <c r="K109">
        <v>2246</v>
      </c>
      <c r="L109">
        <v>132747.98219104699</v>
      </c>
      <c r="M109">
        <v>0</v>
      </c>
      <c r="N109">
        <v>4.143671498937E-3</v>
      </c>
      <c r="O109">
        <v>2.753688102875E-3</v>
      </c>
      <c r="P109">
        <v>1.576917807602E-3</v>
      </c>
      <c r="Q109">
        <v>100.000163825797</v>
      </c>
      <c r="R109">
        <v>108368.796565964</v>
      </c>
      <c r="S109">
        <v>24279.450957222201</v>
      </c>
      <c r="T109">
        <v>132748.24768701199</v>
      </c>
    </row>
    <row r="110" spans="1:20" x14ac:dyDescent="0.2">
      <c r="A110">
        <v>118</v>
      </c>
      <c r="B110">
        <v>901</v>
      </c>
      <c r="C110">
        <v>3.9637810110320004E-3</v>
      </c>
      <c r="D110">
        <v>792.22723399999904</v>
      </c>
      <c r="E110">
        <v>459.04852299999902</v>
      </c>
      <c r="F110">
        <v>2.4520430765580001E-3</v>
      </c>
      <c r="G110">
        <v>514.98358199999905</v>
      </c>
      <c r="H110">
        <v>669.56488000000002</v>
      </c>
      <c r="I110">
        <v>2894301.02156532</v>
      </c>
      <c r="J110">
        <v>84055.781606669101</v>
      </c>
      <c r="K110">
        <v>2247</v>
      </c>
      <c r="L110">
        <v>84055.781606669101</v>
      </c>
      <c r="M110">
        <v>0</v>
      </c>
      <c r="N110">
        <v>5.6756752201060001E-3</v>
      </c>
      <c r="O110">
        <v>3.5450981035589999E-3</v>
      </c>
      <c r="P110">
        <v>9.4627303204039993E-3</v>
      </c>
      <c r="Q110">
        <v>99.999931835660206</v>
      </c>
      <c r="R110">
        <v>78044.847073313198</v>
      </c>
      <c r="S110">
        <v>5911.10271308352</v>
      </c>
      <c r="T110">
        <v>84055.949718232398</v>
      </c>
    </row>
    <row r="111" spans="1:20" x14ac:dyDescent="0.2">
      <c r="A111">
        <v>119</v>
      </c>
      <c r="B111">
        <v>801</v>
      </c>
      <c r="C111">
        <v>2.5276163950409998E-3</v>
      </c>
      <c r="D111">
        <v>782.68524200000002</v>
      </c>
      <c r="E111">
        <v>475.57977299999902</v>
      </c>
      <c r="F111">
        <v>2.193215493977E-3</v>
      </c>
      <c r="G111">
        <v>490.420593</v>
      </c>
      <c r="H111">
        <v>690.27740500000004</v>
      </c>
      <c r="I111">
        <v>2780026.05763323</v>
      </c>
      <c r="J111">
        <v>121500.030464468</v>
      </c>
      <c r="K111">
        <v>2248</v>
      </c>
      <c r="L111">
        <v>121500.030464468</v>
      </c>
      <c r="M111">
        <v>0</v>
      </c>
      <c r="N111">
        <v>2.7746674404070001E-3</v>
      </c>
      <c r="O111">
        <v>2.6332247045869998E-3</v>
      </c>
      <c r="P111">
        <v>6.8108657698000004E-4</v>
      </c>
      <c r="Q111">
        <v>99.999931844553799</v>
      </c>
      <c r="R111">
        <v>114820.01029609299</v>
      </c>
      <c r="S111">
        <v>6580.2632365912395</v>
      </c>
      <c r="T111">
        <v>121500.273464529</v>
      </c>
    </row>
    <row r="112" spans="1:20" x14ac:dyDescent="0.2">
      <c r="A112">
        <v>120</v>
      </c>
      <c r="B112">
        <v>890</v>
      </c>
      <c r="C112">
        <v>2.2806198410749998E-3</v>
      </c>
      <c r="D112">
        <v>759.22814900000003</v>
      </c>
      <c r="E112">
        <v>487.08160400000003</v>
      </c>
      <c r="F112">
        <v>1.3839590979250001E-3</v>
      </c>
      <c r="G112">
        <v>535.07214399999896</v>
      </c>
      <c r="H112">
        <v>658.93310499999905</v>
      </c>
      <c r="I112">
        <v>2928166.9870023602</v>
      </c>
      <c r="J112">
        <v>119330.078647291</v>
      </c>
      <c r="K112">
        <v>2249</v>
      </c>
      <c r="L112">
        <v>119330.078647291</v>
      </c>
      <c r="M112">
        <v>0</v>
      </c>
      <c r="N112">
        <v>9.2492633455969996E-3</v>
      </c>
      <c r="O112">
        <v>4.0204537330520004E-3</v>
      </c>
      <c r="P112">
        <v>8.0782083098900005E-4</v>
      </c>
      <c r="Q112">
        <v>100.000163828431</v>
      </c>
      <c r="R112">
        <v>54443.016958746797</v>
      </c>
      <c r="S112">
        <v>64787.3001848731</v>
      </c>
      <c r="T112">
        <v>119330.317307448</v>
      </c>
    </row>
    <row r="113" spans="1:20" x14ac:dyDescent="0.2">
      <c r="A113">
        <v>121</v>
      </c>
      <c r="B113">
        <v>855</v>
      </c>
      <c r="C113">
        <v>3.7462812857480001E-3</v>
      </c>
      <c r="D113">
        <v>970.48150599999894</v>
      </c>
      <c r="E113">
        <v>542.26245100000006</v>
      </c>
      <c r="F113">
        <v>3.42154478808E-3</v>
      </c>
      <c r="G113">
        <v>560.70214799999906</v>
      </c>
      <c r="H113">
        <v>854.02716099999896</v>
      </c>
      <c r="I113">
        <v>3000483.64152984</v>
      </c>
      <c r="J113">
        <v>114305.099467309</v>
      </c>
      <c r="K113">
        <v>2250</v>
      </c>
      <c r="L113">
        <v>114305.099467309</v>
      </c>
      <c r="M113">
        <v>0</v>
      </c>
      <c r="N113">
        <v>8.176882957905E-3</v>
      </c>
      <c r="O113">
        <v>4.1400680326039996E-3</v>
      </c>
      <c r="P113">
        <v>1.891675334055E-3</v>
      </c>
      <c r="Q113">
        <v>100.000163825936</v>
      </c>
      <c r="R113">
        <v>94006.184999250298</v>
      </c>
      <c r="S113">
        <v>20199.142914432399</v>
      </c>
      <c r="T113">
        <v>114305.32807750801</v>
      </c>
    </row>
    <row r="114" spans="1:20" x14ac:dyDescent="0.2">
      <c r="A114">
        <v>122</v>
      </c>
      <c r="B114">
        <v>865</v>
      </c>
      <c r="C114">
        <v>4.3272619846689998E-3</v>
      </c>
      <c r="D114">
        <v>893.99896200000001</v>
      </c>
      <c r="E114">
        <v>542.15289299999904</v>
      </c>
      <c r="F114">
        <v>3.7517320843020001E-3</v>
      </c>
      <c r="G114">
        <v>542.56951900000001</v>
      </c>
      <c r="H114">
        <v>771.35717799999895</v>
      </c>
      <c r="I114">
        <v>2970498.7217743201</v>
      </c>
      <c r="J114">
        <v>81309.167378029393</v>
      </c>
      <c r="K114">
        <v>2251</v>
      </c>
      <c r="L114">
        <v>81309.167378029393</v>
      </c>
      <c r="M114">
        <v>0</v>
      </c>
      <c r="N114">
        <v>6.9458186261709999E-3</v>
      </c>
      <c r="O114">
        <v>6.600223745093E-3</v>
      </c>
      <c r="P114">
        <v>8.6545247852000005E-4</v>
      </c>
      <c r="Q114">
        <v>99.999931835660206</v>
      </c>
      <c r="R114">
        <v>48976.561097883401</v>
      </c>
      <c r="S114">
        <v>32232.768966645101</v>
      </c>
      <c r="T114">
        <v>81309.329996364206</v>
      </c>
    </row>
    <row r="115" spans="1:20" x14ac:dyDescent="0.2">
      <c r="A115">
        <v>123</v>
      </c>
      <c r="B115">
        <v>921</v>
      </c>
      <c r="C115">
        <v>4.6481552296869996E-3</v>
      </c>
      <c r="D115">
        <v>732.27270499999895</v>
      </c>
      <c r="E115">
        <v>444.32653800000003</v>
      </c>
      <c r="F115">
        <v>3.546154847965E-3</v>
      </c>
      <c r="G115">
        <v>449.98928799999902</v>
      </c>
      <c r="H115">
        <v>614.74847399999896</v>
      </c>
      <c r="I115">
        <v>2829871.8829560098</v>
      </c>
      <c r="J115">
        <v>61948.483381305501</v>
      </c>
      <c r="K115">
        <v>2252</v>
      </c>
      <c r="L115">
        <v>61948.483381305501</v>
      </c>
      <c r="M115">
        <v>0</v>
      </c>
      <c r="N115">
        <v>1.2164347212160001E-3</v>
      </c>
      <c r="O115">
        <v>5.6722200583810001E-3</v>
      </c>
      <c r="P115">
        <v>1.138463795029E-3</v>
      </c>
      <c r="Q115">
        <v>99.999811880023302</v>
      </c>
      <c r="R115">
        <v>47954.209853098997</v>
      </c>
      <c r="S115">
        <v>13894.3976132931</v>
      </c>
      <c r="T115">
        <v>61948.607278272197</v>
      </c>
    </row>
    <row r="116" spans="1:20" x14ac:dyDescent="0.2">
      <c r="A116">
        <v>124</v>
      </c>
      <c r="B116">
        <v>911</v>
      </c>
      <c r="C116">
        <v>3.1114587992019998E-3</v>
      </c>
      <c r="D116">
        <v>689.84777799999904</v>
      </c>
      <c r="E116">
        <v>438.94695999999902</v>
      </c>
      <c r="F116">
        <v>2.7266005279620001E-3</v>
      </c>
      <c r="G116">
        <v>445.03604100000001</v>
      </c>
      <c r="H116">
        <v>609.93609600000002</v>
      </c>
      <c r="I116">
        <v>2853397.9036311</v>
      </c>
      <c r="J116">
        <v>80637.679683992901</v>
      </c>
      <c r="K116">
        <v>2253</v>
      </c>
      <c r="L116">
        <v>80637.679683992901</v>
      </c>
      <c r="M116">
        <v>0</v>
      </c>
      <c r="N116">
        <v>2.3018846037614001E-2</v>
      </c>
      <c r="O116">
        <v>3.7097495603220002E-3</v>
      </c>
      <c r="P116">
        <v>2.279452158061E-3</v>
      </c>
      <c r="Q116">
        <v>99.999999999939703</v>
      </c>
      <c r="R116">
        <v>45457.175350171099</v>
      </c>
      <c r="S116">
        <v>35080.665609181196</v>
      </c>
      <c r="T116">
        <v>80637.840959352296</v>
      </c>
    </row>
    <row r="117" spans="1:20" x14ac:dyDescent="0.2">
      <c r="A117">
        <v>125</v>
      </c>
      <c r="B117">
        <v>917</v>
      </c>
      <c r="C117">
        <v>2.6437515211140002E-3</v>
      </c>
      <c r="D117">
        <v>630.56243900000004</v>
      </c>
      <c r="E117">
        <v>437.04187000000002</v>
      </c>
      <c r="F117">
        <v>2.0539175048469999E-3</v>
      </c>
      <c r="G117">
        <v>437.25808699999902</v>
      </c>
      <c r="H117">
        <v>550.01696800000002</v>
      </c>
      <c r="I117">
        <v>2840905.3922437201</v>
      </c>
      <c r="J117">
        <v>73199.227482040296</v>
      </c>
      <c r="K117">
        <v>2254</v>
      </c>
      <c r="L117">
        <v>73199.227482040296</v>
      </c>
      <c r="M117">
        <v>0</v>
      </c>
      <c r="N117">
        <v>2.6585743170406E-2</v>
      </c>
      <c r="O117">
        <v>4.9886940793979996E-3</v>
      </c>
      <c r="P117">
        <v>3.17023579523E-4</v>
      </c>
      <c r="Q117">
        <v>100.00000000366499</v>
      </c>
      <c r="R117">
        <v>35894.688326154501</v>
      </c>
      <c r="S117">
        <v>37204.685554336997</v>
      </c>
      <c r="T117">
        <v>73199.373880495201</v>
      </c>
    </row>
    <row r="118" spans="1:20" x14ac:dyDescent="0.2">
      <c r="A118">
        <v>126</v>
      </c>
      <c r="B118">
        <v>925</v>
      </c>
      <c r="C118">
        <v>5.3535775734520003E-3</v>
      </c>
      <c r="D118">
        <v>713.55725099999904</v>
      </c>
      <c r="E118">
        <v>430.273529</v>
      </c>
      <c r="F118">
        <v>4.1056578397589997E-3</v>
      </c>
      <c r="G118">
        <v>436.16754200000003</v>
      </c>
      <c r="H118">
        <v>599.10522500000002</v>
      </c>
      <c r="I118">
        <v>2796493.9416734702</v>
      </c>
      <c r="J118">
        <v>52914.843973641502</v>
      </c>
      <c r="K118">
        <v>2255</v>
      </c>
      <c r="L118">
        <v>52914.843973641502</v>
      </c>
      <c r="M118">
        <v>0</v>
      </c>
      <c r="N118">
        <v>6.6015766507620003E-3</v>
      </c>
      <c r="O118">
        <v>6.1151411414900004E-3</v>
      </c>
      <c r="P118">
        <v>9.50469176128E-4</v>
      </c>
      <c r="Q118">
        <v>99.999947775460697</v>
      </c>
      <c r="R118">
        <v>45002.887100957101</v>
      </c>
      <c r="S118">
        <v>7812.06275459686</v>
      </c>
      <c r="T118">
        <v>52914.949803329502</v>
      </c>
    </row>
    <row r="119" spans="1:20" x14ac:dyDescent="0.2">
      <c r="A119">
        <v>127</v>
      </c>
      <c r="B119">
        <v>1020</v>
      </c>
      <c r="C119">
        <v>2.057022516216E-3</v>
      </c>
      <c r="D119">
        <v>582.25323500000002</v>
      </c>
      <c r="E119">
        <v>386.95538299999902</v>
      </c>
      <c r="F119">
        <v>3.5089778892699998E-4</v>
      </c>
      <c r="G119">
        <v>434.96060199999903</v>
      </c>
      <c r="H119">
        <v>459.94680799999901</v>
      </c>
      <c r="I119">
        <v>2641785.3015525001</v>
      </c>
      <c r="J119">
        <v>94942.009851824696</v>
      </c>
      <c r="K119">
        <v>2256</v>
      </c>
      <c r="L119">
        <v>94942.009851824696</v>
      </c>
      <c r="M119">
        <v>0</v>
      </c>
      <c r="N119">
        <v>1.2031892264744E-2</v>
      </c>
      <c r="O119">
        <v>1.1419899216870999E-2</v>
      </c>
      <c r="P119">
        <v>8.7059595330799997E-4</v>
      </c>
      <c r="Q119">
        <v>99.999931839285495</v>
      </c>
      <c r="R119">
        <v>10571.865842777701</v>
      </c>
      <c r="S119">
        <v>84270.333961227298</v>
      </c>
      <c r="T119">
        <v>94942.199735844406</v>
      </c>
    </row>
    <row r="120" spans="1:20" x14ac:dyDescent="0.2">
      <c r="A120">
        <v>128</v>
      </c>
      <c r="B120">
        <v>737</v>
      </c>
      <c r="C120">
        <v>2.6248443291279999E-3</v>
      </c>
      <c r="D120">
        <v>845.74420199999895</v>
      </c>
      <c r="E120">
        <v>450.58554099999901</v>
      </c>
      <c r="F120">
        <v>2.1281781723509999E-3</v>
      </c>
      <c r="G120">
        <v>472.68866000000003</v>
      </c>
      <c r="H120">
        <v>712.97949200000005</v>
      </c>
      <c r="I120">
        <v>2852282.6463923301</v>
      </c>
      <c r="J120">
        <v>150545.56059376299</v>
      </c>
      <c r="K120">
        <v>2257</v>
      </c>
      <c r="L120">
        <v>150545.56059376299</v>
      </c>
      <c r="M120">
        <v>0</v>
      </c>
      <c r="N120">
        <v>6.4563173131019997E-3</v>
      </c>
      <c r="O120">
        <v>2.8269533023760002E-3</v>
      </c>
      <c r="P120">
        <v>1.3716352815539999E-3</v>
      </c>
      <c r="Q120">
        <v>99.999931841919604</v>
      </c>
      <c r="R120">
        <v>129289.244955224</v>
      </c>
      <c r="S120">
        <v>21156.616797818599</v>
      </c>
      <c r="T120">
        <v>150545.86168488499</v>
      </c>
    </row>
    <row r="121" spans="1:20" x14ac:dyDescent="0.2">
      <c r="A121">
        <v>129</v>
      </c>
      <c r="B121">
        <v>845</v>
      </c>
      <c r="C121">
        <v>2.7364927031000002E-3</v>
      </c>
      <c r="D121">
        <v>652.02734399999895</v>
      </c>
      <c r="E121">
        <v>431.91445900000002</v>
      </c>
      <c r="F121">
        <v>2.2140381720080001E-3</v>
      </c>
      <c r="G121">
        <v>436.61343399999902</v>
      </c>
      <c r="H121">
        <v>570.17993200000001</v>
      </c>
      <c r="I121">
        <v>2824035.61265676</v>
      </c>
      <c r="J121">
        <v>80436.130800078798</v>
      </c>
      <c r="K121">
        <v>2258</v>
      </c>
      <c r="L121">
        <v>80436.130800078798</v>
      </c>
      <c r="M121">
        <v>0</v>
      </c>
      <c r="N121">
        <v>1.9899343362868999E-2</v>
      </c>
      <c r="O121">
        <v>4.3867558505829999E-3</v>
      </c>
      <c r="P121">
        <v>1.5418900906200001E-4</v>
      </c>
      <c r="Q121">
        <v>99.999931835491296</v>
      </c>
      <c r="R121">
        <v>48607.955109530798</v>
      </c>
      <c r="S121">
        <v>31728.336630974001</v>
      </c>
      <c r="T121">
        <v>80436.291672340405</v>
      </c>
    </row>
    <row r="122" spans="1:20" x14ac:dyDescent="0.2">
      <c r="A122">
        <v>130</v>
      </c>
      <c r="B122">
        <v>799</v>
      </c>
      <c r="C122">
        <v>4.6019293283439998E-3</v>
      </c>
      <c r="D122">
        <v>651.02136199999904</v>
      </c>
      <c r="E122">
        <v>459.74737499999901</v>
      </c>
      <c r="F122">
        <v>4.470523586943E-3</v>
      </c>
      <c r="G122">
        <v>460.71038800000002</v>
      </c>
      <c r="H122">
        <v>600.06957999999895</v>
      </c>
      <c r="I122">
        <v>2676507.9135225299</v>
      </c>
      <c r="J122">
        <v>41563.868836904301</v>
      </c>
      <c r="K122">
        <v>2259</v>
      </c>
      <c r="L122">
        <v>41563.868836904301</v>
      </c>
      <c r="M122">
        <v>0</v>
      </c>
      <c r="N122">
        <v>6.2335367159240002E-3</v>
      </c>
      <c r="O122">
        <v>5.7447304265189998E-3</v>
      </c>
      <c r="P122">
        <v>1.6921857900000002E-5</v>
      </c>
      <c r="Q122">
        <v>99.999931838294401</v>
      </c>
      <c r="R122">
        <v>33162.660190439899</v>
      </c>
      <c r="S122">
        <v>8301.2918423637202</v>
      </c>
      <c r="T122">
        <v>41563.951964642001</v>
      </c>
    </row>
    <row r="123" spans="1:20" x14ac:dyDescent="0.2">
      <c r="A123">
        <v>131</v>
      </c>
      <c r="B123">
        <v>840</v>
      </c>
      <c r="C123">
        <v>3.7623475561290001E-3</v>
      </c>
      <c r="D123">
        <v>588.66412400000002</v>
      </c>
      <c r="E123">
        <v>397.98556500000001</v>
      </c>
      <c r="F123">
        <v>2.5986201366430001E-3</v>
      </c>
      <c r="G123">
        <v>408.45019500000001</v>
      </c>
      <c r="H123">
        <v>507.225189</v>
      </c>
      <c r="I123">
        <v>2709060.5758128399</v>
      </c>
      <c r="J123">
        <v>50680.740190886601</v>
      </c>
      <c r="K123">
        <v>2260</v>
      </c>
      <c r="L123">
        <v>50680.740190886601</v>
      </c>
      <c r="M123">
        <v>0</v>
      </c>
      <c r="N123">
        <v>2.0909437563227998E-2</v>
      </c>
      <c r="O123">
        <v>4.7853608475269998E-3</v>
      </c>
      <c r="P123">
        <v>8.7576276467699998E-4</v>
      </c>
      <c r="Q123">
        <v>100.00016382857</v>
      </c>
      <c r="R123">
        <v>36906.907723857097</v>
      </c>
      <c r="S123">
        <v>13673.933664681301</v>
      </c>
      <c r="T123">
        <v>50680.841552366997</v>
      </c>
    </row>
    <row r="124" spans="1:20" x14ac:dyDescent="0.2">
      <c r="A124">
        <v>132</v>
      </c>
      <c r="B124">
        <v>794</v>
      </c>
      <c r="C124">
        <v>4.0809407985019997E-3</v>
      </c>
      <c r="D124">
        <v>641.48571800000002</v>
      </c>
      <c r="E124">
        <v>457.38235500000002</v>
      </c>
      <c r="F124">
        <v>4.3292493331170004E-3</v>
      </c>
      <c r="G124">
        <v>457.97567700000002</v>
      </c>
      <c r="H124">
        <v>604.45465100000001</v>
      </c>
      <c r="I124">
        <v>2663098.7016816698</v>
      </c>
      <c r="J124">
        <v>45112.970780560398</v>
      </c>
      <c r="K124">
        <v>2261</v>
      </c>
      <c r="L124">
        <v>45112.970780560398</v>
      </c>
      <c r="M124">
        <v>0</v>
      </c>
      <c r="N124">
        <v>4.0558008761970004E-3</v>
      </c>
      <c r="O124">
        <v>4.9756338743060001E-3</v>
      </c>
      <c r="P124">
        <v>7.2244073719000002E-5</v>
      </c>
      <c r="Q124">
        <v>99.999931835491296</v>
      </c>
      <c r="R124">
        <v>36800.301797617503</v>
      </c>
      <c r="S124">
        <v>8212.75927704895</v>
      </c>
      <c r="T124">
        <v>45113.061006501899</v>
      </c>
    </row>
    <row r="125" spans="1:20" x14ac:dyDescent="0.2">
      <c r="A125">
        <v>133</v>
      </c>
      <c r="B125">
        <v>775</v>
      </c>
      <c r="C125">
        <v>3.9890599755129999E-3</v>
      </c>
      <c r="D125">
        <v>626.09710700000005</v>
      </c>
      <c r="E125">
        <v>391.33840900000001</v>
      </c>
      <c r="F125">
        <v>4.0372599568709996E-3</v>
      </c>
      <c r="G125">
        <v>403.47113000000002</v>
      </c>
      <c r="H125">
        <v>581.66760299999896</v>
      </c>
      <c r="I125">
        <v>2660825.0260833302</v>
      </c>
      <c r="J125">
        <v>58850.631336976403</v>
      </c>
      <c r="K125">
        <v>2262</v>
      </c>
      <c r="L125">
        <v>58850.631336976403</v>
      </c>
      <c r="M125">
        <v>0</v>
      </c>
      <c r="N125">
        <v>2.9034458068820002E-3</v>
      </c>
      <c r="O125">
        <v>4.2196484381049996E-3</v>
      </c>
      <c r="P125">
        <v>-4.3477108988000001E-4</v>
      </c>
      <c r="Q125">
        <v>99.999999999939703</v>
      </c>
      <c r="R125">
        <v>55863.453769899599</v>
      </c>
      <c r="S125">
        <v>2887.2952683394901</v>
      </c>
      <c r="T125">
        <v>58850.749038239002</v>
      </c>
    </row>
    <row r="126" spans="1:20" x14ac:dyDescent="0.2">
      <c r="A126">
        <v>134</v>
      </c>
      <c r="B126">
        <v>742</v>
      </c>
      <c r="C126">
        <v>3.7248625339869998E-3</v>
      </c>
      <c r="D126">
        <v>590.02593999999897</v>
      </c>
      <c r="E126">
        <v>417.24408</v>
      </c>
      <c r="F126">
        <v>3.216852287621E-3</v>
      </c>
      <c r="G126">
        <v>421.38736</v>
      </c>
      <c r="H126">
        <v>533.30029300000001</v>
      </c>
      <c r="I126">
        <v>2717566.4094611402</v>
      </c>
      <c r="J126">
        <v>46386.103761814004</v>
      </c>
      <c r="K126">
        <v>2263</v>
      </c>
      <c r="L126">
        <v>46386.103761814004</v>
      </c>
      <c r="M126">
        <v>0</v>
      </c>
      <c r="N126">
        <v>6.9836587274609997E-3</v>
      </c>
      <c r="O126">
        <v>5.0331614938689999E-3</v>
      </c>
      <c r="P126">
        <v>1.060143536102E-3</v>
      </c>
      <c r="Q126">
        <v>99.999931838294401</v>
      </c>
      <c r="R126">
        <v>30962.313620546</v>
      </c>
      <c r="S126">
        <v>15323.8829816372</v>
      </c>
      <c r="T126">
        <v>46386.196534021503</v>
      </c>
    </row>
    <row r="127" spans="1:20" x14ac:dyDescent="0.2">
      <c r="A127">
        <v>135</v>
      </c>
      <c r="B127">
        <v>788</v>
      </c>
      <c r="C127">
        <v>2.9520482766119999E-3</v>
      </c>
      <c r="D127">
        <v>589.95880099999897</v>
      </c>
      <c r="E127">
        <v>379.86956800000002</v>
      </c>
      <c r="F127">
        <v>2.9393319123329998E-3</v>
      </c>
      <c r="G127">
        <v>382.83770800000002</v>
      </c>
      <c r="H127">
        <v>539.72589100000005</v>
      </c>
      <c r="I127">
        <v>2643606.41392879</v>
      </c>
      <c r="J127">
        <v>71167.275503069206</v>
      </c>
      <c r="K127">
        <v>2264</v>
      </c>
      <c r="L127">
        <v>71167.275503069206</v>
      </c>
      <c r="M127">
        <v>0</v>
      </c>
      <c r="N127">
        <v>2.133185720263E-3</v>
      </c>
      <c r="O127">
        <v>5.3707400719720001E-3</v>
      </c>
      <c r="P127">
        <v>9.4194747192899995E-4</v>
      </c>
      <c r="Q127">
        <v>99.999931843562806</v>
      </c>
      <c r="R127">
        <v>32273.934010266199</v>
      </c>
      <c r="S127">
        <v>38793.483895510297</v>
      </c>
      <c r="T127">
        <v>71167.417837620203</v>
      </c>
    </row>
    <row r="128" spans="1:20" x14ac:dyDescent="0.2">
      <c r="A128">
        <v>136</v>
      </c>
      <c r="B128">
        <v>731</v>
      </c>
      <c r="C128">
        <v>3.9706948250959996E-3</v>
      </c>
      <c r="D128">
        <v>556.33972200000005</v>
      </c>
      <c r="E128">
        <v>400.97113000000002</v>
      </c>
      <c r="F128">
        <v>4.2638923749310003E-3</v>
      </c>
      <c r="G128">
        <v>400.97113000000002</v>
      </c>
      <c r="H128">
        <v>526.10192900000004</v>
      </c>
      <c r="I128">
        <v>2695619.2869204301</v>
      </c>
      <c r="J128">
        <v>39128.817208013403</v>
      </c>
      <c r="K128">
        <v>2265</v>
      </c>
      <c r="L128">
        <v>39128.817208013403</v>
      </c>
      <c r="M128">
        <v>0</v>
      </c>
      <c r="N128">
        <v>1.5051305443889999E-3</v>
      </c>
      <c r="O128">
        <v>4.447080057151E-3</v>
      </c>
      <c r="P128">
        <v>0</v>
      </c>
      <c r="Q128">
        <v>100.000163831065</v>
      </c>
      <c r="R128">
        <v>34903.439434732099</v>
      </c>
      <c r="S128">
        <v>4125.45586708467</v>
      </c>
      <c r="T128">
        <v>39128.895465647802</v>
      </c>
    </row>
    <row r="129" spans="1:20" x14ac:dyDescent="0.2">
      <c r="A129">
        <v>137</v>
      </c>
      <c r="B129">
        <v>1057</v>
      </c>
      <c r="C129">
        <v>2.7546774052049998E-3</v>
      </c>
      <c r="D129">
        <v>591.89007600000002</v>
      </c>
      <c r="E129">
        <v>493.95651199999901</v>
      </c>
      <c r="F129">
        <v>2.0082555717920001E-3</v>
      </c>
      <c r="G129">
        <v>502.95275900000001</v>
      </c>
      <c r="H129">
        <v>556.50048800000002</v>
      </c>
      <c r="I129">
        <v>2339760.2062235801</v>
      </c>
      <c r="J129">
        <v>35551.736045378399</v>
      </c>
      <c r="K129">
        <v>2266</v>
      </c>
      <c r="L129">
        <v>35551.736045378399</v>
      </c>
      <c r="M129">
        <v>0</v>
      </c>
      <c r="N129">
        <v>4.456188912362E-3</v>
      </c>
      <c r="O129">
        <v>3.9857098931379998E-3</v>
      </c>
      <c r="P129">
        <v>1.0651079563919999E-3</v>
      </c>
      <c r="Q129">
        <v>99.999999999939703</v>
      </c>
      <c r="R129">
        <v>20450.626414261998</v>
      </c>
      <c r="S129">
        <v>15001.180734588501</v>
      </c>
      <c r="T129">
        <v>35551.807148850501</v>
      </c>
    </row>
    <row r="130" spans="1:20" x14ac:dyDescent="0.2">
      <c r="A130">
        <v>138</v>
      </c>
      <c r="B130">
        <v>770</v>
      </c>
      <c r="C130">
        <v>2.1748004283420001E-3</v>
      </c>
      <c r="D130">
        <v>515.92559800000004</v>
      </c>
      <c r="E130">
        <v>391.45468099999903</v>
      </c>
      <c r="F130">
        <v>4.39662723079E-4</v>
      </c>
      <c r="G130">
        <v>390.086029</v>
      </c>
      <c r="H130">
        <v>408.958527</v>
      </c>
      <c r="I130">
        <v>2670165.5284215701</v>
      </c>
      <c r="J130">
        <v>57233.2593730999</v>
      </c>
      <c r="K130">
        <v>2267</v>
      </c>
      <c r="L130">
        <v>57233.2593730999</v>
      </c>
      <c r="M130">
        <v>0</v>
      </c>
      <c r="N130">
        <v>3.6032196625309001E-2</v>
      </c>
      <c r="O130">
        <v>3.505392977306E-3</v>
      </c>
      <c r="P130">
        <v>2.6639430439100002E-4</v>
      </c>
      <c r="Q130">
        <v>99.999931835660206</v>
      </c>
      <c r="R130">
        <v>32617.470398860802</v>
      </c>
      <c r="S130">
        <v>24515.9035089221</v>
      </c>
      <c r="T130">
        <v>57233.373839618696</v>
      </c>
    </row>
    <row r="131" spans="1:20" x14ac:dyDescent="0.2">
      <c r="A131">
        <v>139</v>
      </c>
      <c r="B131">
        <v>786</v>
      </c>
      <c r="C131">
        <v>3.954167962327E-3</v>
      </c>
      <c r="D131">
        <v>658.23028599999896</v>
      </c>
      <c r="E131">
        <v>379.99414100000001</v>
      </c>
      <c r="F131">
        <v>3.03943537148E-3</v>
      </c>
      <c r="G131">
        <v>379.15927099999902</v>
      </c>
      <c r="H131">
        <v>539.56231700000001</v>
      </c>
      <c r="I131">
        <v>2635866.29220276</v>
      </c>
      <c r="J131">
        <v>70365.282317514095</v>
      </c>
      <c r="K131">
        <v>2268</v>
      </c>
      <c r="L131">
        <v>70365.282317514095</v>
      </c>
      <c r="M131">
        <v>0</v>
      </c>
      <c r="N131">
        <v>1.7059375746620999E-2</v>
      </c>
      <c r="O131">
        <v>7.1521474568099997E-3</v>
      </c>
      <c r="P131">
        <v>3.0572939640200001E-4</v>
      </c>
      <c r="Q131">
        <v>99.999931838294401</v>
      </c>
      <c r="R131">
        <v>37252.846293168303</v>
      </c>
      <c r="S131">
        <v>33012.576823072101</v>
      </c>
      <c r="T131">
        <v>70365.423048078796</v>
      </c>
    </row>
    <row r="132" spans="1:20" x14ac:dyDescent="0.2">
      <c r="A132">
        <v>140</v>
      </c>
      <c r="B132">
        <v>726</v>
      </c>
      <c r="C132">
        <v>7.2477421536460002E-3</v>
      </c>
      <c r="D132">
        <v>693.13934300000005</v>
      </c>
      <c r="E132">
        <v>400.97113000000002</v>
      </c>
      <c r="F132">
        <v>4.4849525688590002E-3</v>
      </c>
      <c r="G132">
        <v>401.15670799999901</v>
      </c>
      <c r="H132">
        <v>536.75347899999895</v>
      </c>
      <c r="I132">
        <v>2696802.08770411</v>
      </c>
      <c r="J132">
        <v>40311.617991684601</v>
      </c>
      <c r="K132">
        <v>2269</v>
      </c>
      <c r="L132">
        <v>40311.617991684601</v>
      </c>
      <c r="M132">
        <v>0</v>
      </c>
      <c r="N132">
        <v>3.848270319669E-3</v>
      </c>
      <c r="O132">
        <v>1.6520921179549002E-2</v>
      </c>
      <c r="P132">
        <v>1.1334211658050001E-3</v>
      </c>
      <c r="Q132">
        <v>99.999931835660206</v>
      </c>
      <c r="R132">
        <v>16000.466609033199</v>
      </c>
      <c r="S132">
        <v>24211.232074051699</v>
      </c>
      <c r="T132">
        <v>40311.698614920599</v>
      </c>
    </row>
    <row r="133" spans="1:20" x14ac:dyDescent="0.2">
      <c r="A133">
        <v>141</v>
      </c>
      <c r="B133">
        <v>765</v>
      </c>
      <c r="C133">
        <v>3.689897176728E-3</v>
      </c>
      <c r="D133">
        <v>693.15747099999896</v>
      </c>
      <c r="E133">
        <v>426.66360500000002</v>
      </c>
      <c r="F133">
        <v>3.4463499114459999E-3</v>
      </c>
      <c r="G133">
        <v>442.40859999999901</v>
      </c>
      <c r="H133">
        <v>629.08679199999904</v>
      </c>
      <c r="I133">
        <v>2772552.5275354302</v>
      </c>
      <c r="J133">
        <v>72222.572401418904</v>
      </c>
      <c r="K133">
        <v>2270</v>
      </c>
      <c r="L133">
        <v>72222.572401418904</v>
      </c>
      <c r="M133">
        <v>0</v>
      </c>
      <c r="N133">
        <v>8.9667040454540006E-3</v>
      </c>
      <c r="O133">
        <v>3.8725279384579999E-3</v>
      </c>
      <c r="P133">
        <v>3.29800419427E-3</v>
      </c>
      <c r="Q133">
        <v>99.999931835660206</v>
      </c>
      <c r="R133">
        <v>48277.737148482098</v>
      </c>
      <c r="S133">
        <v>23844.979766245899</v>
      </c>
      <c r="T133">
        <v>72222.716846563693</v>
      </c>
    </row>
    <row r="134" spans="1:20" x14ac:dyDescent="0.2">
      <c r="A134">
        <v>142</v>
      </c>
      <c r="B134">
        <v>711</v>
      </c>
      <c r="C134">
        <v>2.5744263381120001E-3</v>
      </c>
      <c r="D134">
        <v>671.05877699999905</v>
      </c>
      <c r="E134">
        <v>509.982056</v>
      </c>
      <c r="F134">
        <v>1.739572048914E-3</v>
      </c>
      <c r="G134">
        <v>510.01641799999902</v>
      </c>
      <c r="H134">
        <v>591.64758300000005</v>
      </c>
      <c r="I134">
        <v>2796381.11408102</v>
      </c>
      <c r="J134">
        <v>62568.005390326303</v>
      </c>
      <c r="K134">
        <v>2271</v>
      </c>
      <c r="L134">
        <v>62568.005390326303</v>
      </c>
      <c r="M134">
        <v>0</v>
      </c>
      <c r="N134">
        <v>2.3169008379349998E-3</v>
      </c>
      <c r="O134">
        <v>4.7051193904740002E-3</v>
      </c>
      <c r="P134">
        <v>1.9101319390000001E-6</v>
      </c>
      <c r="Q134">
        <v>100.00016383369901</v>
      </c>
      <c r="R134">
        <v>34173.693213291801</v>
      </c>
      <c r="S134">
        <v>28294.437149211601</v>
      </c>
      <c r="T134">
        <v>62568.130526337103</v>
      </c>
    </row>
    <row r="135" spans="1:20" x14ac:dyDescent="0.2">
      <c r="A135">
        <v>143</v>
      </c>
      <c r="B135">
        <v>716</v>
      </c>
      <c r="C135">
        <v>6.5168792246519999E-3</v>
      </c>
      <c r="D135">
        <v>672.26415999999904</v>
      </c>
      <c r="E135">
        <v>510.06466699999902</v>
      </c>
      <c r="F135">
        <v>4.7521446130220002E-3</v>
      </c>
      <c r="G135">
        <v>514.03747599999895</v>
      </c>
      <c r="H135">
        <v>602.74505599999895</v>
      </c>
      <c r="I135">
        <v>2799580.1789790802</v>
      </c>
      <c r="J135">
        <v>24889.135951211701</v>
      </c>
      <c r="K135">
        <v>2272</v>
      </c>
      <c r="L135">
        <v>24889.135951211701</v>
      </c>
      <c r="M135">
        <v>0</v>
      </c>
      <c r="N135">
        <v>5.3747644127479996E-3</v>
      </c>
      <c r="O135">
        <v>1.362050329242E-2</v>
      </c>
      <c r="P135">
        <v>1.408254001821E-3</v>
      </c>
      <c r="Q135">
        <v>99.999931843562806</v>
      </c>
      <c r="R135">
        <v>10379.158515884899</v>
      </c>
      <c r="S135">
        <v>14410.027281755099</v>
      </c>
      <c r="T135">
        <v>24889.185729483601</v>
      </c>
    </row>
    <row r="136" spans="1:20" x14ac:dyDescent="0.2">
      <c r="A136">
        <v>144</v>
      </c>
      <c r="B136">
        <v>986</v>
      </c>
      <c r="C136">
        <v>3.7397080158430001E-3</v>
      </c>
      <c r="D136">
        <v>861.34997599999895</v>
      </c>
      <c r="E136">
        <v>521.61236599999904</v>
      </c>
      <c r="F136">
        <v>2.9579009062009999E-3</v>
      </c>
      <c r="G136">
        <v>530.03643799999895</v>
      </c>
      <c r="H136">
        <v>731.571594</v>
      </c>
      <c r="I136">
        <v>2434430.7664927002</v>
      </c>
      <c r="J136">
        <v>90846.025561557297</v>
      </c>
      <c r="K136">
        <v>2273</v>
      </c>
      <c r="L136">
        <v>90846.025561557297</v>
      </c>
      <c r="M136">
        <v>0</v>
      </c>
      <c r="N136">
        <v>7.1594443185970004E-3</v>
      </c>
      <c r="O136">
        <v>4.8614786784849998E-3</v>
      </c>
      <c r="P136">
        <v>1.5083982081190001E-3</v>
      </c>
      <c r="Q136">
        <v>100.00000000366499</v>
      </c>
      <c r="R136">
        <v>60285.140906964203</v>
      </c>
      <c r="S136">
        <v>30461.066346640499</v>
      </c>
      <c r="T136">
        <v>90846.207253608402</v>
      </c>
    </row>
    <row r="137" spans="1:20" x14ac:dyDescent="0.2">
      <c r="A137">
        <v>145</v>
      </c>
      <c r="B137">
        <v>718</v>
      </c>
      <c r="C137">
        <v>3.2537438756270001E-3</v>
      </c>
      <c r="D137">
        <v>890.176331</v>
      </c>
      <c r="E137">
        <v>543.628784</v>
      </c>
      <c r="F137">
        <v>2.2946739483180002E-3</v>
      </c>
      <c r="G137">
        <v>560.03710899999896</v>
      </c>
      <c r="H137">
        <v>743.33679199999904</v>
      </c>
      <c r="I137">
        <v>2901094.84396424</v>
      </c>
      <c r="J137">
        <v>106507.322102348</v>
      </c>
      <c r="K137">
        <v>2274</v>
      </c>
      <c r="L137">
        <v>106507.322102348</v>
      </c>
      <c r="M137">
        <v>0</v>
      </c>
      <c r="N137">
        <v>1.0058620117581E-2</v>
      </c>
      <c r="O137">
        <v>3.7841898476669998E-3</v>
      </c>
      <c r="P137">
        <v>1.634815707673E-3</v>
      </c>
      <c r="Q137">
        <v>99.999999996214399</v>
      </c>
      <c r="R137">
        <v>79830.526043178004</v>
      </c>
      <c r="S137">
        <v>26577.009073818899</v>
      </c>
      <c r="T137">
        <v>106507.53511699301</v>
      </c>
    </row>
    <row r="138" spans="1:20" x14ac:dyDescent="0.2">
      <c r="A138">
        <v>146</v>
      </c>
      <c r="B138">
        <v>702</v>
      </c>
      <c r="C138">
        <v>4.3774387109929997E-3</v>
      </c>
      <c r="D138">
        <v>838.84869400000002</v>
      </c>
      <c r="E138">
        <v>587.24237100000005</v>
      </c>
      <c r="F138">
        <v>2.9184920982779998E-3</v>
      </c>
      <c r="G138">
        <v>597.30651899999896</v>
      </c>
      <c r="H138">
        <v>723.11828600000001</v>
      </c>
      <c r="I138">
        <v>2895624.3021840402</v>
      </c>
      <c r="J138">
        <v>57477.977331395399</v>
      </c>
      <c r="K138">
        <v>2275</v>
      </c>
      <c r="L138">
        <v>57477.977331395399</v>
      </c>
      <c r="M138">
        <v>0</v>
      </c>
      <c r="N138">
        <v>2.5196597568155E-2</v>
      </c>
      <c r="O138">
        <v>6.081605350257E-3</v>
      </c>
      <c r="P138">
        <v>1.4903095267490001E-3</v>
      </c>
      <c r="Q138">
        <v>99.999931835660206</v>
      </c>
      <c r="R138">
        <v>35627.4256325838</v>
      </c>
      <c r="S138">
        <v>21750.6667229306</v>
      </c>
      <c r="T138">
        <v>57478.092287350002</v>
      </c>
    </row>
    <row r="139" spans="1:20" x14ac:dyDescent="0.2">
      <c r="A139">
        <v>147</v>
      </c>
      <c r="B139">
        <v>977</v>
      </c>
      <c r="C139">
        <v>4.4119361565200001E-3</v>
      </c>
      <c r="D139">
        <v>862.66430700000001</v>
      </c>
      <c r="E139">
        <v>483.62661700000001</v>
      </c>
      <c r="F139">
        <v>3.3059992057179999E-3</v>
      </c>
      <c r="G139">
        <v>531.03668200000004</v>
      </c>
      <c r="H139">
        <v>744.055115</v>
      </c>
      <c r="I139">
        <v>2403630.4649264798</v>
      </c>
      <c r="J139">
        <v>85911.871013778393</v>
      </c>
      <c r="K139">
        <v>2276</v>
      </c>
      <c r="L139">
        <v>85911.871013778393</v>
      </c>
      <c r="M139">
        <v>0</v>
      </c>
      <c r="N139">
        <v>4.2981085963619999E-3</v>
      </c>
      <c r="O139">
        <v>4.8227353064060003E-3</v>
      </c>
      <c r="P139">
        <v>2.7990746631469999E-3</v>
      </c>
      <c r="Q139">
        <v>99.999999996214399</v>
      </c>
      <c r="R139">
        <v>68397.990926716899</v>
      </c>
      <c r="S139">
        <v>17414.051910807299</v>
      </c>
      <c r="T139">
        <v>85912.042837520494</v>
      </c>
    </row>
    <row r="140" spans="1:20" x14ac:dyDescent="0.2">
      <c r="A140">
        <v>148</v>
      </c>
      <c r="B140">
        <v>700</v>
      </c>
      <c r="C140">
        <v>1.3191525165270001E-3</v>
      </c>
      <c r="D140">
        <v>683.28222700000003</v>
      </c>
      <c r="E140">
        <v>509.52456699999902</v>
      </c>
      <c r="F140">
        <v>1.0033952822279999E-3</v>
      </c>
      <c r="G140">
        <v>510.03610200000003</v>
      </c>
      <c r="H140">
        <v>609.160889</v>
      </c>
      <c r="I140">
        <v>2865729.1179659599</v>
      </c>
      <c r="J140">
        <v>131719.158947205</v>
      </c>
      <c r="K140">
        <v>2277</v>
      </c>
      <c r="L140">
        <v>131719.158947205</v>
      </c>
      <c r="M140">
        <v>0</v>
      </c>
      <c r="N140">
        <v>1.8737806778219999E-3</v>
      </c>
      <c r="O140">
        <v>3.1148778673550002E-3</v>
      </c>
      <c r="P140">
        <v>4.4298811793399998E-4</v>
      </c>
      <c r="Q140">
        <v>100.000163825935</v>
      </c>
      <c r="R140">
        <v>43139.799848392402</v>
      </c>
      <c r="S140">
        <v>88479.622373304606</v>
      </c>
      <c r="T140">
        <v>131719.42238552301</v>
      </c>
    </row>
    <row r="141" spans="1:20" x14ac:dyDescent="0.2">
      <c r="A141">
        <v>149</v>
      </c>
      <c r="B141">
        <v>984</v>
      </c>
      <c r="C141">
        <v>2.4863249674129998E-3</v>
      </c>
      <c r="D141">
        <v>635.86700399999904</v>
      </c>
      <c r="E141">
        <v>420.88803100000001</v>
      </c>
      <c r="F141">
        <v>1.38789105313E-3</v>
      </c>
      <c r="G141">
        <v>429.99691799999903</v>
      </c>
      <c r="H141">
        <v>519.99945100000002</v>
      </c>
      <c r="I141">
        <v>2354866.1194343399</v>
      </c>
      <c r="J141">
        <v>86464.551423348705</v>
      </c>
      <c r="K141">
        <v>2278</v>
      </c>
      <c r="L141">
        <v>86464.551423348705</v>
      </c>
      <c r="M141">
        <v>0</v>
      </c>
      <c r="N141">
        <v>6.7382980696760004E-3</v>
      </c>
      <c r="O141">
        <v>9.2358647844360004E-3</v>
      </c>
      <c r="P141">
        <v>1.2447025707020001E-3</v>
      </c>
      <c r="Q141">
        <v>99.999931835660206</v>
      </c>
      <c r="R141">
        <v>13365.6627470809</v>
      </c>
      <c r="S141">
        <v>72999.061673534903</v>
      </c>
      <c r="T141">
        <v>86464.724352451507</v>
      </c>
    </row>
    <row r="142" spans="1:20" x14ac:dyDescent="0.2">
      <c r="A142">
        <v>150</v>
      </c>
      <c r="B142">
        <v>1002</v>
      </c>
      <c r="C142">
        <v>1.4098764491100001E-3</v>
      </c>
      <c r="D142">
        <v>550.25573699999904</v>
      </c>
      <c r="E142">
        <v>294.73333700000001</v>
      </c>
      <c r="F142">
        <v>1.1459731278180001E-3</v>
      </c>
      <c r="G142">
        <v>293.04614299999901</v>
      </c>
      <c r="H142">
        <v>448.81607100000002</v>
      </c>
      <c r="I142">
        <v>2264834.13265312</v>
      </c>
      <c r="J142">
        <v>181237.44116822901</v>
      </c>
      <c r="K142">
        <v>2279</v>
      </c>
      <c r="L142">
        <v>181237.44116822901</v>
      </c>
      <c r="M142">
        <v>0</v>
      </c>
      <c r="N142">
        <v>9.8541464249939995E-3</v>
      </c>
      <c r="O142">
        <v>2.08597318101E-3</v>
      </c>
      <c r="P142">
        <v>4.1702429412200003E-4</v>
      </c>
      <c r="Q142">
        <v>99.999931838294401</v>
      </c>
      <c r="R142">
        <v>107252.315363741</v>
      </c>
      <c r="S142">
        <v>73885.488347531995</v>
      </c>
      <c r="T142">
        <v>181237.80364311099</v>
      </c>
    </row>
    <row r="143" spans="1:20" x14ac:dyDescent="0.2">
      <c r="A143">
        <v>151</v>
      </c>
      <c r="B143">
        <v>996</v>
      </c>
      <c r="C143">
        <v>1.933704639291E-3</v>
      </c>
      <c r="D143">
        <v>492.61294600000002</v>
      </c>
      <c r="E143">
        <v>349.31375100000002</v>
      </c>
      <c r="F143">
        <v>1.54496954202E-3</v>
      </c>
      <c r="G143">
        <v>341.77432299999901</v>
      </c>
      <c r="H143">
        <v>427.64300500000002</v>
      </c>
      <c r="I143">
        <v>2253206.4637287301</v>
      </c>
      <c r="J143">
        <v>74106.040854586405</v>
      </c>
      <c r="K143">
        <v>2280</v>
      </c>
      <c r="L143">
        <v>74106.040854586405</v>
      </c>
      <c r="M143">
        <v>0</v>
      </c>
      <c r="N143">
        <v>1.564343128681E-3</v>
      </c>
      <c r="O143">
        <v>5.1745937755229999E-3</v>
      </c>
      <c r="P143">
        <v>5.94383139249E-4</v>
      </c>
      <c r="Q143">
        <v>99.999999999939703</v>
      </c>
      <c r="R143">
        <v>21648.571251054102</v>
      </c>
      <c r="S143">
        <v>52357.617815614001</v>
      </c>
      <c r="T143">
        <v>74106.189066668099</v>
      </c>
    </row>
    <row r="144" spans="1:20" x14ac:dyDescent="0.2">
      <c r="A144">
        <v>152</v>
      </c>
      <c r="B144">
        <v>961</v>
      </c>
      <c r="C144">
        <v>2.56945345675E-3</v>
      </c>
      <c r="D144">
        <v>880.01428199999896</v>
      </c>
      <c r="E144">
        <v>424.09451300000001</v>
      </c>
      <c r="F144">
        <v>1.8398353264700001E-3</v>
      </c>
      <c r="G144">
        <v>430.05825800000002</v>
      </c>
      <c r="H144">
        <v>674.90136700000005</v>
      </c>
      <c r="I144">
        <v>2477676.8800414</v>
      </c>
      <c r="J144">
        <v>177438.42286858699</v>
      </c>
      <c r="K144">
        <v>2281</v>
      </c>
      <c r="L144">
        <v>177438.42286858699</v>
      </c>
      <c r="M144">
        <v>0</v>
      </c>
      <c r="N144">
        <v>1.0963761927486E-2</v>
      </c>
      <c r="O144">
        <v>2.6638116301779999E-3</v>
      </c>
      <c r="P144">
        <v>2.46205092902E-4</v>
      </c>
      <c r="Q144">
        <v>99.999999999939703</v>
      </c>
      <c r="R144">
        <v>170070.10365721799</v>
      </c>
      <c r="S144">
        <v>7268.6740882145796</v>
      </c>
      <c r="T144">
        <v>177438.77774543301</v>
      </c>
    </row>
    <row r="145" spans="1:20" x14ac:dyDescent="0.2">
      <c r="A145">
        <v>153</v>
      </c>
      <c r="B145">
        <v>947</v>
      </c>
      <c r="C145">
        <v>4.0535590333060003E-3</v>
      </c>
      <c r="D145">
        <v>883.03601100000003</v>
      </c>
      <c r="E145">
        <v>460.03472900000003</v>
      </c>
      <c r="F145">
        <v>3.238266122127E-3</v>
      </c>
      <c r="G145">
        <v>479.91708399999902</v>
      </c>
      <c r="H145">
        <v>733.35931400000004</v>
      </c>
      <c r="I145">
        <v>2446350.18583288</v>
      </c>
      <c r="J145">
        <v>104353.058269157</v>
      </c>
      <c r="K145">
        <v>2282</v>
      </c>
      <c r="L145">
        <v>104353.058269157</v>
      </c>
      <c r="M145">
        <v>0</v>
      </c>
      <c r="N145">
        <v>2.2857761296250002E-3</v>
      </c>
      <c r="O145">
        <v>4.4679721115979997E-3</v>
      </c>
      <c r="P145">
        <v>1.836915260176E-3</v>
      </c>
      <c r="Q145">
        <v>99.999931835660206</v>
      </c>
      <c r="R145">
        <v>87899.709679450199</v>
      </c>
      <c r="S145">
        <v>16353.5573639875</v>
      </c>
      <c r="T145">
        <v>104353.266975273</v>
      </c>
    </row>
    <row r="146" spans="1:20" x14ac:dyDescent="0.2">
      <c r="A146">
        <v>154</v>
      </c>
      <c r="B146">
        <v>1004</v>
      </c>
      <c r="C146">
        <v>2.4478715827979999E-3</v>
      </c>
      <c r="D146">
        <v>507.37295499999902</v>
      </c>
      <c r="E146">
        <v>285.67233299999901</v>
      </c>
      <c r="F146">
        <v>1.8131345942890001E-3</v>
      </c>
      <c r="G146">
        <v>308.17962599999902</v>
      </c>
      <c r="H146">
        <v>431.33960000000002</v>
      </c>
      <c r="I146">
        <v>2174243.46272639</v>
      </c>
      <c r="J146">
        <v>90568.730630304097</v>
      </c>
      <c r="K146">
        <v>2283</v>
      </c>
      <c r="L146">
        <v>90568.730630304097</v>
      </c>
      <c r="M146">
        <v>0</v>
      </c>
      <c r="N146">
        <v>1.3673727347408E-2</v>
      </c>
      <c r="O146">
        <v>2.7771623974000002E-3</v>
      </c>
      <c r="P146">
        <v>1.636944651864E-3</v>
      </c>
      <c r="Q146">
        <v>99.999999999939703</v>
      </c>
      <c r="R146">
        <v>63357.276863209998</v>
      </c>
      <c r="S146">
        <v>27111.634904555402</v>
      </c>
      <c r="T146">
        <v>90568.911767765399</v>
      </c>
    </row>
    <row r="147" spans="1:20" x14ac:dyDescent="0.2">
      <c r="A147">
        <v>155</v>
      </c>
      <c r="B147">
        <v>1006</v>
      </c>
      <c r="C147">
        <v>3.8026239598460002E-3</v>
      </c>
      <c r="D147">
        <v>494.546539</v>
      </c>
      <c r="E147">
        <v>339.62652600000001</v>
      </c>
      <c r="F147">
        <v>2.1132055035829999E-3</v>
      </c>
      <c r="G147">
        <v>366.036743</v>
      </c>
      <c r="H147">
        <v>430.606201</v>
      </c>
      <c r="I147">
        <v>2155594.33150294</v>
      </c>
      <c r="J147">
        <v>40740.292659981198</v>
      </c>
      <c r="K147">
        <v>2284</v>
      </c>
      <c r="L147">
        <v>40740.292659981198</v>
      </c>
      <c r="M147">
        <v>0</v>
      </c>
      <c r="N147">
        <v>1.5713542137049999E-3</v>
      </c>
      <c r="O147">
        <v>5.1058496286790003E-3</v>
      </c>
      <c r="P147">
        <v>1.8230662634959999E-3</v>
      </c>
      <c r="Q147">
        <v>99.999931841919604</v>
      </c>
      <c r="R147">
        <v>24574.6013049752</v>
      </c>
      <c r="S147">
        <v>16065.772903749399</v>
      </c>
      <c r="T147">
        <v>40740.374140566601</v>
      </c>
    </row>
    <row r="148" spans="1:20" x14ac:dyDescent="0.2">
      <c r="A148">
        <v>156</v>
      </c>
      <c r="B148">
        <v>955</v>
      </c>
      <c r="C148">
        <v>1.9565060868190001E-3</v>
      </c>
      <c r="D148">
        <v>572.72283900000002</v>
      </c>
      <c r="E148">
        <v>423.194366</v>
      </c>
      <c r="F148">
        <v>1.498503816179E-3</v>
      </c>
      <c r="G148">
        <v>424.09777800000001</v>
      </c>
      <c r="H148">
        <v>509.99157700000001</v>
      </c>
      <c r="I148">
        <v>2339268.9520881199</v>
      </c>
      <c r="J148">
        <v>76426.275393364602</v>
      </c>
      <c r="K148">
        <v>2285</v>
      </c>
      <c r="L148">
        <v>76426.275393364602</v>
      </c>
      <c r="M148">
        <v>0</v>
      </c>
      <c r="N148">
        <v>1.8853750558470001E-3</v>
      </c>
      <c r="O148">
        <v>2.886500712478E-3</v>
      </c>
      <c r="P148">
        <v>3.6149379279000001E-5</v>
      </c>
      <c r="Q148">
        <v>99.999931838125505</v>
      </c>
      <c r="R148">
        <v>51425.618998767299</v>
      </c>
      <c r="S148">
        <v>24900.8093153099</v>
      </c>
      <c r="T148">
        <v>76426.428245915406</v>
      </c>
    </row>
    <row r="149" spans="1:20" x14ac:dyDescent="0.2">
      <c r="A149">
        <v>157</v>
      </c>
      <c r="B149">
        <v>1011</v>
      </c>
      <c r="C149">
        <v>1.2542684506269999E-3</v>
      </c>
      <c r="D149">
        <v>454.02328499999902</v>
      </c>
      <c r="E149">
        <v>234.484848</v>
      </c>
      <c r="F149">
        <v>8.7661339848300001E-4</v>
      </c>
      <c r="G149">
        <v>251.705413999999</v>
      </c>
      <c r="H149">
        <v>366.78265399999901</v>
      </c>
      <c r="I149">
        <v>2114349.57848801</v>
      </c>
      <c r="J149">
        <v>175033.053641979</v>
      </c>
      <c r="K149">
        <v>2286</v>
      </c>
      <c r="L149">
        <v>175033.053641979</v>
      </c>
      <c r="M149">
        <v>0</v>
      </c>
      <c r="N149">
        <v>9.2194247231600004E-4</v>
      </c>
      <c r="O149">
        <v>2.2720904687329999E-3</v>
      </c>
      <c r="P149">
        <v>3.6454674897500001E-4</v>
      </c>
      <c r="Q149">
        <v>99.999931835660206</v>
      </c>
      <c r="R149">
        <v>81610.333040461701</v>
      </c>
      <c r="S149">
        <v>93323.070735788904</v>
      </c>
      <c r="T149">
        <v>175033.403708086</v>
      </c>
    </row>
    <row r="150" spans="1:20" x14ac:dyDescent="0.2">
      <c r="A150">
        <v>158</v>
      </c>
      <c r="B150">
        <v>957</v>
      </c>
      <c r="C150">
        <v>2.9004085373310002E-3</v>
      </c>
      <c r="D150">
        <v>791.06176800000003</v>
      </c>
      <c r="E150">
        <v>424.09451300000001</v>
      </c>
      <c r="F150">
        <v>2.1307419943180001E-3</v>
      </c>
      <c r="G150">
        <v>428.77194200000002</v>
      </c>
      <c r="H150">
        <v>630.962219</v>
      </c>
      <c r="I150">
        <v>2426642.25690943</v>
      </c>
      <c r="J150">
        <v>126522.608893463</v>
      </c>
      <c r="K150">
        <v>2287</v>
      </c>
      <c r="L150">
        <v>126522.608893463</v>
      </c>
      <c r="M150">
        <v>0</v>
      </c>
      <c r="N150">
        <v>1.4452548905587E-2</v>
      </c>
      <c r="O150">
        <v>3.0811476108139999E-3</v>
      </c>
      <c r="P150">
        <v>2.3340253830300001E-4</v>
      </c>
      <c r="Q150">
        <v>99.999999996214399</v>
      </c>
      <c r="R150">
        <v>117993.468028991</v>
      </c>
      <c r="S150">
        <v>8429.3939096938702</v>
      </c>
      <c r="T150">
        <v>126522.861938681</v>
      </c>
    </row>
    <row r="151" spans="1:20" x14ac:dyDescent="0.2">
      <c r="A151">
        <v>159</v>
      </c>
      <c r="B151">
        <v>1232</v>
      </c>
      <c r="C151">
        <v>2.8340684280920001E-3</v>
      </c>
      <c r="D151">
        <v>872.20288100000005</v>
      </c>
      <c r="E151">
        <v>649.757385</v>
      </c>
      <c r="F151">
        <v>2.0001704530360001E-3</v>
      </c>
      <c r="G151">
        <v>659.59265100000005</v>
      </c>
      <c r="H151">
        <v>777.337402</v>
      </c>
      <c r="I151">
        <v>3147913.61821339</v>
      </c>
      <c r="J151">
        <v>78489.811253356194</v>
      </c>
      <c r="K151">
        <v>2288</v>
      </c>
      <c r="L151">
        <v>78489.811253356194</v>
      </c>
      <c r="M151">
        <v>0</v>
      </c>
      <c r="N151">
        <v>1.1130374026024001E-2</v>
      </c>
      <c r="O151">
        <v>3.895463928429E-3</v>
      </c>
      <c r="P151">
        <v>1.374194144584E-3</v>
      </c>
      <c r="Q151">
        <v>100.000163828431</v>
      </c>
      <c r="R151">
        <v>45060.575142790098</v>
      </c>
      <c r="S151">
        <v>33329.392926360102</v>
      </c>
      <c r="T151">
        <v>78489.968232978703</v>
      </c>
    </row>
    <row r="152" spans="1:20" x14ac:dyDescent="0.2">
      <c r="A152">
        <v>160</v>
      </c>
      <c r="B152">
        <v>1192</v>
      </c>
      <c r="C152">
        <v>2.1562517027459999E-3</v>
      </c>
      <c r="D152">
        <v>888.58624299999894</v>
      </c>
      <c r="E152">
        <v>544.10290499999905</v>
      </c>
      <c r="F152">
        <v>1.9382058458290001E-3</v>
      </c>
      <c r="G152">
        <v>544.79278599999896</v>
      </c>
      <c r="H152">
        <v>777.02899200000002</v>
      </c>
      <c r="I152">
        <v>2949985.0224808999</v>
      </c>
      <c r="J152">
        <v>159760.26247832901</v>
      </c>
      <c r="K152">
        <v>2289</v>
      </c>
      <c r="L152">
        <v>159760.26247832901</v>
      </c>
      <c r="M152">
        <v>0</v>
      </c>
      <c r="N152">
        <v>1.9376258752451001E-2</v>
      </c>
      <c r="O152">
        <v>2.283744424078E-3</v>
      </c>
      <c r="P152">
        <v>-9.85714907261E-4</v>
      </c>
      <c r="Q152">
        <v>99.999999999939703</v>
      </c>
      <c r="R152">
        <v>152907.91724421899</v>
      </c>
      <c r="S152">
        <v>6752.6647546353997</v>
      </c>
      <c r="T152">
        <v>159760.581998854</v>
      </c>
    </row>
    <row r="153" spans="1:20" x14ac:dyDescent="0.2">
      <c r="A153">
        <v>161</v>
      </c>
      <c r="B153">
        <v>1206</v>
      </c>
      <c r="C153">
        <v>2.2208276339000001E-3</v>
      </c>
      <c r="D153">
        <v>828.61157200000002</v>
      </c>
      <c r="E153">
        <v>498.00488300000001</v>
      </c>
      <c r="F153">
        <v>1.428414311935E-3</v>
      </c>
      <c r="G153">
        <v>509.86343399999902</v>
      </c>
      <c r="H153">
        <v>669.345642</v>
      </c>
      <c r="I153">
        <v>2901365.6588743199</v>
      </c>
      <c r="J153">
        <v>148866.43337529601</v>
      </c>
      <c r="K153">
        <v>2290</v>
      </c>
      <c r="L153">
        <v>148866.43337529601</v>
      </c>
      <c r="M153">
        <v>0</v>
      </c>
      <c r="N153">
        <v>5.672615211901E-3</v>
      </c>
      <c r="O153">
        <v>2.4495551778179999E-3</v>
      </c>
      <c r="P153">
        <v>8.1354798588299999E-4</v>
      </c>
      <c r="Q153">
        <v>99.999931835660206</v>
      </c>
      <c r="R153">
        <v>127756.904489361</v>
      </c>
      <c r="S153">
        <v>21009.8266869666</v>
      </c>
      <c r="T153">
        <v>148866.73110816299</v>
      </c>
    </row>
    <row r="154" spans="1:20" x14ac:dyDescent="0.2">
      <c r="A154">
        <v>162</v>
      </c>
      <c r="B154">
        <v>1196</v>
      </c>
      <c r="C154">
        <v>2.6443408781669999E-3</v>
      </c>
      <c r="D154">
        <v>812.03179899999895</v>
      </c>
      <c r="E154">
        <v>542.22857699999895</v>
      </c>
      <c r="F154">
        <v>2.411003268543E-3</v>
      </c>
      <c r="G154">
        <v>545.25506600000006</v>
      </c>
      <c r="H154">
        <v>729.75183100000004</v>
      </c>
      <c r="I154">
        <v>2892333.2247599498</v>
      </c>
      <c r="J154">
        <v>102030.42437820901</v>
      </c>
      <c r="K154">
        <v>2291</v>
      </c>
      <c r="L154">
        <v>102030.42437820901</v>
      </c>
      <c r="M154">
        <v>0</v>
      </c>
      <c r="N154">
        <v>1.9085706903050001E-3</v>
      </c>
      <c r="O154">
        <v>3.2559738453950002E-3</v>
      </c>
      <c r="P154">
        <v>1.22189578319E-3</v>
      </c>
      <c r="Q154">
        <v>100.00016383120401</v>
      </c>
      <c r="R154">
        <v>71316.977481233407</v>
      </c>
      <c r="S154">
        <v>30613.6507939935</v>
      </c>
      <c r="T154">
        <v>102030.628439058</v>
      </c>
    </row>
    <row r="155" spans="1:20" x14ac:dyDescent="0.2">
      <c r="A155">
        <v>163</v>
      </c>
      <c r="B155">
        <v>1329</v>
      </c>
      <c r="C155">
        <v>4.1092263636200001E-3</v>
      </c>
      <c r="D155">
        <v>770.61071800000002</v>
      </c>
      <c r="E155">
        <v>552.07080099999905</v>
      </c>
      <c r="F155">
        <v>3.3422038348409999E-3</v>
      </c>
      <c r="G155">
        <v>566.44012499999894</v>
      </c>
      <c r="H155">
        <v>699.75079300000004</v>
      </c>
      <c r="I155">
        <v>3007353.6163546899</v>
      </c>
      <c r="J155">
        <v>53182.739927588897</v>
      </c>
      <c r="K155">
        <v>2292</v>
      </c>
      <c r="L155">
        <v>53182.739927588897</v>
      </c>
      <c r="M155">
        <v>0</v>
      </c>
      <c r="N155">
        <v>2.3479101125662E-2</v>
      </c>
      <c r="O155">
        <v>5.1653763603199997E-3</v>
      </c>
      <c r="P155">
        <v>1.419561254643E-3</v>
      </c>
      <c r="Q155">
        <v>99.999811885291606</v>
      </c>
      <c r="R155">
        <v>37598.7848465235</v>
      </c>
      <c r="S155">
        <v>15484.0616346599</v>
      </c>
      <c r="T155">
        <v>53182.846293068702</v>
      </c>
    </row>
    <row r="156" spans="1:20" x14ac:dyDescent="0.2">
      <c r="A156">
        <v>164</v>
      </c>
      <c r="B156">
        <v>1304</v>
      </c>
      <c r="C156">
        <v>3.5705387739290002E-3</v>
      </c>
      <c r="D156">
        <v>1012.506409</v>
      </c>
      <c r="E156">
        <v>600.96942100000001</v>
      </c>
      <c r="F156">
        <v>3.2753905146209999E-3</v>
      </c>
      <c r="G156">
        <v>618.948486</v>
      </c>
      <c r="H156">
        <v>902.08734100000004</v>
      </c>
      <c r="I156">
        <v>3054457.0299639599</v>
      </c>
      <c r="J156">
        <v>115259.07266572</v>
      </c>
      <c r="K156">
        <v>2293</v>
      </c>
      <c r="L156">
        <v>115259.07266572</v>
      </c>
      <c r="M156">
        <v>0</v>
      </c>
      <c r="N156">
        <v>3.75368456877E-3</v>
      </c>
      <c r="O156">
        <v>3.9783218006520004E-3</v>
      </c>
      <c r="P156">
        <v>2.3764162891669999E-3</v>
      </c>
      <c r="Q156">
        <v>99.999811880023302</v>
      </c>
      <c r="R156">
        <v>85832.777248807004</v>
      </c>
      <c r="S156">
        <v>29326.526123178501</v>
      </c>
      <c r="T156">
        <v>115259.30318386501</v>
      </c>
    </row>
    <row r="157" spans="1:20" x14ac:dyDescent="0.2">
      <c r="A157">
        <v>165</v>
      </c>
      <c r="B157">
        <v>1309</v>
      </c>
      <c r="C157">
        <v>4.1010848514899997E-3</v>
      </c>
      <c r="D157">
        <v>960.56445299999905</v>
      </c>
      <c r="E157">
        <v>594.44372599999895</v>
      </c>
      <c r="F157">
        <v>3.5176515823479998E-3</v>
      </c>
      <c r="G157">
        <v>623.02355999999895</v>
      </c>
      <c r="H157">
        <v>858.54998799999896</v>
      </c>
      <c r="I157">
        <v>3028570.4989410699</v>
      </c>
      <c r="J157">
        <v>89274.116546734804</v>
      </c>
      <c r="K157">
        <v>2294</v>
      </c>
      <c r="L157">
        <v>89274.116546734804</v>
      </c>
      <c r="M157">
        <v>0</v>
      </c>
      <c r="N157">
        <v>1.0098900197389E-2</v>
      </c>
      <c r="O157">
        <v>4.6680717023289998E-3</v>
      </c>
      <c r="P157">
        <v>2.6745854631129999E-3</v>
      </c>
      <c r="Q157">
        <v>100.00000000366499</v>
      </c>
      <c r="R157">
        <v>63510.494021324397</v>
      </c>
      <c r="S157">
        <v>25663.801073639799</v>
      </c>
      <c r="T157">
        <v>89274.295094967907</v>
      </c>
    </row>
    <row r="158" spans="1:20" x14ac:dyDescent="0.2">
      <c r="A158">
        <v>167</v>
      </c>
      <c r="B158">
        <v>1333</v>
      </c>
      <c r="C158">
        <v>4.1747074094860004E-3</v>
      </c>
      <c r="D158">
        <v>791.83795199999895</v>
      </c>
      <c r="E158">
        <v>553.09020999999905</v>
      </c>
      <c r="F158">
        <v>3.7720813900370001E-3</v>
      </c>
      <c r="G158">
        <v>569.16296399999896</v>
      </c>
      <c r="H158">
        <v>730.95440699999904</v>
      </c>
      <c r="I158">
        <v>3011438.01307549</v>
      </c>
      <c r="J158">
        <v>57189.095805249803</v>
      </c>
      <c r="K158">
        <v>2296</v>
      </c>
      <c r="L158">
        <v>57189.095805249803</v>
      </c>
      <c r="M158">
        <v>0</v>
      </c>
      <c r="N158">
        <v>1.2755134614058E-2</v>
      </c>
      <c r="O158">
        <v>4.7103496805270002E-3</v>
      </c>
      <c r="P158">
        <v>3.036401873405E-3</v>
      </c>
      <c r="Q158">
        <v>100.000163825797</v>
      </c>
      <c r="R158">
        <v>38308.7927932167</v>
      </c>
      <c r="S158">
        <v>18780.4172263988</v>
      </c>
      <c r="T158">
        <v>57189.210183441399</v>
      </c>
    </row>
    <row r="159" spans="1:20" x14ac:dyDescent="0.2">
      <c r="A159">
        <v>168</v>
      </c>
      <c r="B159">
        <v>1200</v>
      </c>
      <c r="C159">
        <v>2.6505880729159998E-3</v>
      </c>
      <c r="D159">
        <v>666.25952099999904</v>
      </c>
      <c r="E159">
        <v>478.45657299999903</v>
      </c>
      <c r="F159">
        <v>2.2486711940449999E-3</v>
      </c>
      <c r="G159">
        <v>480.48318499999903</v>
      </c>
      <c r="H159">
        <v>599.97753899999896</v>
      </c>
      <c r="I159">
        <v>2790127.1828872301</v>
      </c>
      <c r="J159">
        <v>70853.313617075793</v>
      </c>
      <c r="K159">
        <v>2297</v>
      </c>
      <c r="L159">
        <v>70853.313617075793</v>
      </c>
      <c r="M159">
        <v>0</v>
      </c>
      <c r="N159">
        <v>7.6800705949659999E-3</v>
      </c>
      <c r="O159">
        <v>3.337634024206E-3</v>
      </c>
      <c r="P159">
        <v>1.3769596831999999E-4</v>
      </c>
      <c r="Q159">
        <v>99.999931838294401</v>
      </c>
      <c r="R159">
        <v>55405.088605262899</v>
      </c>
      <c r="S159">
        <v>15348.3667866018</v>
      </c>
      <c r="T159">
        <v>70853.455323703107</v>
      </c>
    </row>
    <row r="160" spans="1:20" x14ac:dyDescent="0.2">
      <c r="A160">
        <v>169</v>
      </c>
      <c r="B160">
        <v>1318</v>
      </c>
      <c r="C160">
        <v>3.3169145871290002E-3</v>
      </c>
      <c r="D160">
        <v>764.290344</v>
      </c>
      <c r="E160">
        <v>562.65490699999896</v>
      </c>
      <c r="F160">
        <v>2.874835016299E-3</v>
      </c>
      <c r="G160">
        <v>580.24859600000002</v>
      </c>
      <c r="H160">
        <v>711.31964100000005</v>
      </c>
      <c r="I160">
        <v>2972319.3412548299</v>
      </c>
      <c r="J160">
        <v>60790.0600704139</v>
      </c>
      <c r="K160">
        <v>2298</v>
      </c>
      <c r="L160">
        <v>60790.0600704139</v>
      </c>
      <c r="M160">
        <v>0</v>
      </c>
      <c r="N160">
        <v>3.089606179317E-3</v>
      </c>
      <c r="O160">
        <v>3.7443439454129999E-3</v>
      </c>
      <c r="P160">
        <v>2.5131534596849999E-3</v>
      </c>
      <c r="Q160">
        <v>99.999999996214399</v>
      </c>
      <c r="R160">
        <v>39638.983759818497</v>
      </c>
      <c r="S160">
        <v>21051.197890719301</v>
      </c>
      <c r="T160">
        <v>60790.181650534003</v>
      </c>
    </row>
    <row r="161" spans="1:20" x14ac:dyDescent="0.2">
      <c r="A161">
        <v>170</v>
      </c>
      <c r="B161">
        <v>1327</v>
      </c>
      <c r="C161">
        <v>3.323037286729E-3</v>
      </c>
      <c r="D161">
        <v>775.51049799999896</v>
      </c>
      <c r="E161">
        <v>513.68347200000005</v>
      </c>
      <c r="F161">
        <v>2.3874215834E-3</v>
      </c>
      <c r="G161">
        <v>527.45898399999896</v>
      </c>
      <c r="H161">
        <v>668.540344</v>
      </c>
      <c r="I161">
        <v>2981841.0016691601</v>
      </c>
      <c r="J161">
        <v>78791.480025109195</v>
      </c>
      <c r="K161">
        <v>2299</v>
      </c>
      <c r="L161">
        <v>78791.480025109195</v>
      </c>
      <c r="M161">
        <v>0</v>
      </c>
      <c r="N161">
        <v>2.5349170698255E-2</v>
      </c>
      <c r="O161">
        <v>4.9945440157819999E-3</v>
      </c>
      <c r="P161">
        <v>5.3092343744500002E-4</v>
      </c>
      <c r="Q161">
        <v>99.999999999939703</v>
      </c>
      <c r="R161">
        <v>48730.261461476803</v>
      </c>
      <c r="S161">
        <v>29961.3761465924</v>
      </c>
      <c r="T161">
        <v>78791.637608069199</v>
      </c>
    </row>
    <row r="162" spans="1:20" x14ac:dyDescent="0.2">
      <c r="A162">
        <v>171</v>
      </c>
      <c r="B162">
        <v>1297</v>
      </c>
      <c r="C162">
        <v>4.7142525952729997E-3</v>
      </c>
      <c r="D162">
        <v>804.83575399999904</v>
      </c>
      <c r="E162">
        <v>538.40313700000002</v>
      </c>
      <c r="F162">
        <v>2.6762212392720001E-3</v>
      </c>
      <c r="G162">
        <v>550.24035600000002</v>
      </c>
      <c r="H162">
        <v>663.67816200000004</v>
      </c>
      <c r="I162">
        <v>2950445.5615285402</v>
      </c>
      <c r="J162">
        <v>56516.406708271999</v>
      </c>
      <c r="K162">
        <v>2300</v>
      </c>
      <c r="L162">
        <v>56516.406708271999</v>
      </c>
      <c r="M162">
        <v>0</v>
      </c>
      <c r="N162">
        <v>0.148971339487209</v>
      </c>
      <c r="O162">
        <v>8.1234985802469996E-3</v>
      </c>
      <c r="P162">
        <v>1.474156564688E-3</v>
      </c>
      <c r="Q162">
        <v>99.999931835660206</v>
      </c>
      <c r="R162">
        <v>25321.188569247101</v>
      </c>
      <c r="S162">
        <v>31095.331240002601</v>
      </c>
      <c r="T162">
        <v>56516.519741085402</v>
      </c>
    </row>
    <row r="163" spans="1:20" x14ac:dyDescent="0.2">
      <c r="A163">
        <v>172</v>
      </c>
      <c r="B163">
        <v>1292</v>
      </c>
      <c r="C163">
        <v>1.8295163523919999E-3</v>
      </c>
      <c r="D163">
        <v>653.66668700000002</v>
      </c>
      <c r="E163">
        <v>514.98358199999905</v>
      </c>
      <c r="F163">
        <v>5.4238726563799996E-4</v>
      </c>
      <c r="G163">
        <v>514.98358199999905</v>
      </c>
      <c r="H163">
        <v>545.81957999999895</v>
      </c>
      <c r="I163">
        <v>2892463.5168174002</v>
      </c>
      <c r="J163">
        <v>75803.151373133893</v>
      </c>
      <c r="K163">
        <v>2301</v>
      </c>
      <c r="L163">
        <v>75803.151373133893</v>
      </c>
      <c r="M163">
        <v>0</v>
      </c>
      <c r="N163">
        <v>3.3644500222429E-2</v>
      </c>
      <c r="O163">
        <v>6.7763759125199999E-3</v>
      </c>
      <c r="P163">
        <v>1.5439808154999998E-5</v>
      </c>
      <c r="Q163">
        <v>99.999931835491296</v>
      </c>
      <c r="R163">
        <v>19841.9402418235</v>
      </c>
      <c r="S163">
        <v>55861.3628057776</v>
      </c>
      <c r="T163">
        <v>75803.302979436601</v>
      </c>
    </row>
    <row r="164" spans="1:20" x14ac:dyDescent="0.2">
      <c r="A164">
        <v>173</v>
      </c>
      <c r="B164">
        <v>1293</v>
      </c>
      <c r="C164">
        <v>5.4457266778239997E-3</v>
      </c>
      <c r="D164">
        <v>719.99279799999897</v>
      </c>
      <c r="E164">
        <v>513.53308100000004</v>
      </c>
      <c r="F164">
        <v>4.7870754026270003E-3</v>
      </c>
      <c r="G164">
        <v>513.19543499999895</v>
      </c>
      <c r="H164">
        <v>649.31201199999896</v>
      </c>
      <c r="I164">
        <v>2915252.3027848201</v>
      </c>
      <c r="J164">
        <v>37912.243712255004</v>
      </c>
      <c r="K164">
        <v>2302</v>
      </c>
      <c r="L164">
        <v>37912.243712255004</v>
      </c>
      <c r="M164">
        <v>0</v>
      </c>
      <c r="N164">
        <v>1.5770312290296001E-2</v>
      </c>
      <c r="O164">
        <v>6.0846148949349997E-3</v>
      </c>
      <c r="P164">
        <v>2.1068537852009998E-3</v>
      </c>
      <c r="Q164">
        <v>99.999931835491296</v>
      </c>
      <c r="R164">
        <v>31479.5352521602</v>
      </c>
      <c r="S164">
        <v>6332.7843527467403</v>
      </c>
      <c r="T164">
        <v>37912.319536742398</v>
      </c>
    </row>
    <row r="165" spans="1:20" x14ac:dyDescent="0.2">
      <c r="A165">
        <v>174</v>
      </c>
      <c r="B165">
        <v>1180</v>
      </c>
      <c r="C165">
        <v>2.7809495502450002E-3</v>
      </c>
      <c r="D165">
        <v>675.77984600000002</v>
      </c>
      <c r="E165">
        <v>471.97833300000002</v>
      </c>
      <c r="F165">
        <v>2.3171126098320001E-3</v>
      </c>
      <c r="G165">
        <v>471.979401</v>
      </c>
      <c r="H165">
        <v>599.336365</v>
      </c>
      <c r="I165">
        <v>2737518.4578432799</v>
      </c>
      <c r="J165">
        <v>73284.865229597606</v>
      </c>
      <c r="K165">
        <v>2303</v>
      </c>
      <c r="L165">
        <v>73284.865229597606</v>
      </c>
      <c r="M165">
        <v>0</v>
      </c>
      <c r="N165">
        <v>8.0664161328049995E-3</v>
      </c>
      <c r="O165">
        <v>4.4707655762989996E-3</v>
      </c>
      <c r="P165">
        <v>2.36165321E-7</v>
      </c>
      <c r="Q165">
        <v>99.999999999939703</v>
      </c>
      <c r="R165">
        <v>45403.570040161801</v>
      </c>
      <c r="S165">
        <v>27781.4417591663</v>
      </c>
      <c r="T165">
        <v>73285.011799328102</v>
      </c>
    </row>
    <row r="166" spans="1:20" x14ac:dyDescent="0.2">
      <c r="A166">
        <v>175</v>
      </c>
      <c r="B166">
        <v>1175</v>
      </c>
      <c r="C166">
        <v>1.851772327579E-3</v>
      </c>
      <c r="D166">
        <v>661.91497800000002</v>
      </c>
      <c r="E166">
        <v>434.96060199999903</v>
      </c>
      <c r="F166">
        <v>1.468604790016E-3</v>
      </c>
      <c r="G166">
        <v>434.95718399999902</v>
      </c>
      <c r="H166">
        <v>569.95202600000005</v>
      </c>
      <c r="I166">
        <v>2693641.1025662702</v>
      </c>
      <c r="J166">
        <v>122560.62617409301</v>
      </c>
      <c r="K166">
        <v>2304</v>
      </c>
      <c r="L166">
        <v>122560.62617409301</v>
      </c>
      <c r="M166">
        <v>0</v>
      </c>
      <c r="N166">
        <v>3.7323100087110002E-3</v>
      </c>
      <c r="O166">
        <v>1.8993356242099999E-3</v>
      </c>
      <c r="P166">
        <v>0</v>
      </c>
      <c r="Q166">
        <v>99.999931835491296</v>
      </c>
      <c r="R166">
        <v>119295.18736665401</v>
      </c>
      <c r="S166">
        <v>3165.68399685551</v>
      </c>
      <c r="T166">
        <v>122560.871295345</v>
      </c>
    </row>
    <row r="167" spans="1:20" x14ac:dyDescent="0.2">
      <c r="A167">
        <v>176</v>
      </c>
      <c r="B167">
        <v>1171</v>
      </c>
      <c r="C167">
        <v>2.391436516536E-3</v>
      </c>
      <c r="D167">
        <v>680.52905299999895</v>
      </c>
      <c r="E167">
        <v>385.04299900000001</v>
      </c>
      <c r="F167">
        <v>2.1498807214660001E-3</v>
      </c>
      <c r="G167">
        <v>390.30493200000001</v>
      </c>
      <c r="H167">
        <v>589.53448500000002</v>
      </c>
      <c r="I167">
        <v>2660319.1208913801</v>
      </c>
      <c r="J167">
        <v>123560.06607609399</v>
      </c>
      <c r="K167">
        <v>2305</v>
      </c>
      <c r="L167">
        <v>123560.06607609399</v>
      </c>
      <c r="M167">
        <v>0</v>
      </c>
      <c r="N167">
        <v>2.5971139643826999E-2</v>
      </c>
      <c r="O167">
        <v>2.8572492416479999E-3</v>
      </c>
      <c r="P167">
        <v>1.05294540475E-3</v>
      </c>
      <c r="Q167">
        <v>99.999931840928596</v>
      </c>
      <c r="R167">
        <v>90280.007128521902</v>
      </c>
      <c r="S167">
        <v>33180.306135864201</v>
      </c>
      <c r="T167">
        <v>123560.313196227</v>
      </c>
    </row>
    <row r="168" spans="1:20" x14ac:dyDescent="0.2">
      <c r="A168">
        <v>178</v>
      </c>
      <c r="B168">
        <v>1226</v>
      </c>
      <c r="C168">
        <v>4.245424460813E-3</v>
      </c>
      <c r="D168">
        <v>715.91156000000001</v>
      </c>
      <c r="E168">
        <v>505.44812000000002</v>
      </c>
      <c r="F168">
        <v>4.9448818948990003E-3</v>
      </c>
      <c r="G168">
        <v>486.218414</v>
      </c>
      <c r="H168">
        <v>670.07226600000001</v>
      </c>
      <c r="I168">
        <v>2940994.42735836</v>
      </c>
      <c r="J168">
        <v>49574.180848732402</v>
      </c>
      <c r="K168">
        <v>2307</v>
      </c>
      <c r="L168">
        <v>49574.180848732402</v>
      </c>
      <c r="M168">
        <v>0</v>
      </c>
      <c r="N168">
        <v>2.7227873015300001E-3</v>
      </c>
      <c r="O168">
        <v>7.0544628063079996E-3</v>
      </c>
      <c r="P168">
        <v>-1.87190240321E-4</v>
      </c>
      <c r="Q168">
        <v>99.999931835660206</v>
      </c>
      <c r="R168">
        <v>30304.2252016739</v>
      </c>
      <c r="S168">
        <v>19170.054863584399</v>
      </c>
      <c r="T168">
        <v>49574.279997094098</v>
      </c>
    </row>
    <row r="169" spans="1:20" x14ac:dyDescent="0.2">
      <c r="A169">
        <v>179</v>
      </c>
      <c r="B169">
        <v>1221</v>
      </c>
      <c r="C169">
        <v>5.7506000394909997E-3</v>
      </c>
      <c r="D169">
        <v>1112.5335689999899</v>
      </c>
      <c r="E169">
        <v>607.11810300000002</v>
      </c>
      <c r="F169">
        <v>4.6531242483880001E-3</v>
      </c>
      <c r="G169">
        <v>632.09918200000004</v>
      </c>
      <c r="H169">
        <v>938.81860400000005</v>
      </c>
      <c r="I169">
        <v>3074115.1712256498</v>
      </c>
      <c r="J169">
        <v>87889.170265559194</v>
      </c>
      <c r="K169">
        <v>2308</v>
      </c>
      <c r="L169">
        <v>87889.170265559194</v>
      </c>
      <c r="M169">
        <v>0</v>
      </c>
      <c r="N169">
        <v>1.6894595571168999E-2</v>
      </c>
      <c r="O169">
        <v>6.6687035759819997E-3</v>
      </c>
      <c r="P169">
        <v>3.4021767535400002E-3</v>
      </c>
      <c r="Q169">
        <v>99.999811880023302</v>
      </c>
      <c r="R169">
        <v>62773.752869312797</v>
      </c>
      <c r="S169">
        <v>25015.593362706899</v>
      </c>
      <c r="T169">
        <v>87889.346043899801</v>
      </c>
    </row>
    <row r="170" spans="1:20" x14ac:dyDescent="0.2">
      <c r="A170">
        <v>181</v>
      </c>
      <c r="B170">
        <v>1250</v>
      </c>
      <c r="C170">
        <v>9.4612658845199995E-4</v>
      </c>
      <c r="D170">
        <v>441.53015099999902</v>
      </c>
      <c r="E170">
        <v>417.24408</v>
      </c>
      <c r="F170">
        <v>8.1142445253600004E-4</v>
      </c>
      <c r="G170">
        <v>417.24386600000003</v>
      </c>
      <c r="H170">
        <v>432.86517300000003</v>
      </c>
      <c r="I170">
        <v>2696828.86615984</v>
      </c>
      <c r="J170">
        <v>25668.944617368499</v>
      </c>
      <c r="K170">
        <v>2310</v>
      </c>
      <c r="L170">
        <v>25668.944617368499</v>
      </c>
      <c r="M170">
        <v>0</v>
      </c>
      <c r="N170">
        <v>1.268613401962E-3</v>
      </c>
      <c r="O170">
        <v>3.9303876651800001E-3</v>
      </c>
      <c r="P170">
        <v>-6.8265438128199999E-4</v>
      </c>
      <c r="Q170">
        <v>99.999931835660206</v>
      </c>
      <c r="R170">
        <v>9020.9551657374304</v>
      </c>
      <c r="S170">
        <v>16548.0408576847</v>
      </c>
      <c r="T170">
        <v>25668.9959552578</v>
      </c>
    </row>
    <row r="171" spans="1:20" x14ac:dyDescent="0.2">
      <c r="A171">
        <v>182</v>
      </c>
      <c r="B171">
        <v>1251</v>
      </c>
      <c r="C171">
        <v>7.6343975494629996E-3</v>
      </c>
      <c r="D171">
        <v>584.39764400000001</v>
      </c>
      <c r="E171">
        <v>403.52542099999903</v>
      </c>
      <c r="F171">
        <v>7.4417293260460003E-3</v>
      </c>
      <c r="G171">
        <v>406.17373700000002</v>
      </c>
      <c r="H171">
        <v>538.40441899999905</v>
      </c>
      <c r="I171">
        <v>2715752.7864306201</v>
      </c>
      <c r="J171">
        <v>23691.7480165427</v>
      </c>
      <c r="K171">
        <v>2311</v>
      </c>
      <c r="L171">
        <v>23691.7480165427</v>
      </c>
      <c r="M171">
        <v>0</v>
      </c>
      <c r="N171">
        <v>3.1366062733189999E-3</v>
      </c>
      <c r="O171">
        <v>9.6085476502439995E-3</v>
      </c>
      <c r="P171">
        <v>-9.3808136768999995E-5</v>
      </c>
      <c r="Q171">
        <v>99.999999996214399</v>
      </c>
      <c r="R171">
        <v>18837.901897113199</v>
      </c>
      <c r="S171">
        <v>4753.8935029292497</v>
      </c>
      <c r="T171">
        <v>23691.7954000387</v>
      </c>
    </row>
    <row r="172" spans="1:20" x14ac:dyDescent="0.2">
      <c r="A172">
        <v>183</v>
      </c>
      <c r="B172">
        <v>1240</v>
      </c>
      <c r="C172">
        <v>3.5819442602409999E-3</v>
      </c>
      <c r="D172">
        <v>656.88781700000004</v>
      </c>
      <c r="E172">
        <v>425.56271400000003</v>
      </c>
      <c r="F172">
        <v>2.6150490396410001E-3</v>
      </c>
      <c r="G172">
        <v>456.95538299999902</v>
      </c>
      <c r="H172">
        <v>583.61700399999904</v>
      </c>
      <c r="I172">
        <v>2746512.8127176501</v>
      </c>
      <c r="J172">
        <v>64580.877365302404</v>
      </c>
      <c r="K172">
        <v>2312</v>
      </c>
      <c r="L172">
        <v>64580.877365302404</v>
      </c>
      <c r="M172">
        <v>0</v>
      </c>
      <c r="N172">
        <v>1.5504181008886999E-2</v>
      </c>
      <c r="O172">
        <v>3.7977445113209999E-3</v>
      </c>
      <c r="P172">
        <v>2.5639063316400001E-3</v>
      </c>
      <c r="Q172">
        <v>99.999999996214399</v>
      </c>
      <c r="R172">
        <v>52236.904081533197</v>
      </c>
      <c r="S172">
        <v>12244.1024455277</v>
      </c>
      <c r="T172">
        <v>64581.006527057099</v>
      </c>
    </row>
    <row r="173" spans="1:20" x14ac:dyDescent="0.2">
      <c r="A173">
        <v>184</v>
      </c>
      <c r="B173">
        <v>1246</v>
      </c>
      <c r="C173">
        <v>3.035065870026E-3</v>
      </c>
      <c r="D173">
        <v>688.21087599999896</v>
      </c>
      <c r="E173">
        <v>456.95538299999902</v>
      </c>
      <c r="F173">
        <v>2.4256896260229999E-3</v>
      </c>
      <c r="G173">
        <v>459.874664</v>
      </c>
      <c r="H173">
        <v>598.49292000000003</v>
      </c>
      <c r="I173">
        <v>2779047.3914233702</v>
      </c>
      <c r="J173">
        <v>76194.554880612501</v>
      </c>
      <c r="K173">
        <v>2313</v>
      </c>
      <c r="L173">
        <v>76194.554880612501</v>
      </c>
      <c r="M173">
        <v>0</v>
      </c>
      <c r="N173">
        <v>1.8792757584751001E-2</v>
      </c>
      <c r="O173">
        <v>3.7632217512540002E-3</v>
      </c>
      <c r="P173">
        <v>7.3712975607200003E-4</v>
      </c>
      <c r="Q173">
        <v>100.00000000366499</v>
      </c>
      <c r="R173">
        <v>57263.628144902599</v>
      </c>
      <c r="S173">
        <v>18831.079124815999</v>
      </c>
      <c r="T173">
        <v>76194.707269722305</v>
      </c>
    </row>
    <row r="174" spans="1:20" x14ac:dyDescent="0.2">
      <c r="A174">
        <v>185</v>
      </c>
      <c r="B174">
        <v>1225</v>
      </c>
      <c r="C174">
        <v>3.592716670891E-3</v>
      </c>
      <c r="D174">
        <v>839.12066700000003</v>
      </c>
      <c r="E174">
        <v>516.30438200000003</v>
      </c>
      <c r="F174">
        <v>3.5624774684439998E-3</v>
      </c>
      <c r="G174">
        <v>520.06030299999895</v>
      </c>
      <c r="H174">
        <v>760.13470500000005</v>
      </c>
      <c r="I174">
        <v>2975917.4926315499</v>
      </c>
      <c r="J174">
        <v>89852.976054454804</v>
      </c>
      <c r="K174">
        <v>2314</v>
      </c>
      <c r="L174">
        <v>89852.976054454804</v>
      </c>
      <c r="M174">
        <v>0</v>
      </c>
      <c r="N174">
        <v>1.0782508914395E-2</v>
      </c>
      <c r="O174">
        <v>3.856166277452E-3</v>
      </c>
      <c r="P174">
        <v>-8.2188542696010006E-3</v>
      </c>
      <c r="Q174">
        <v>99.999931839285495</v>
      </c>
      <c r="R174">
        <v>87735.402547734702</v>
      </c>
      <c r="S174">
        <v>2017.7532808328999</v>
      </c>
      <c r="T174">
        <v>89853.155760406895</v>
      </c>
    </row>
    <row r="175" spans="1:20" x14ac:dyDescent="0.2">
      <c r="A175">
        <v>186</v>
      </c>
      <c r="B175">
        <v>1066</v>
      </c>
      <c r="C175">
        <v>1.790254210675E-3</v>
      </c>
      <c r="D175">
        <v>562.040344</v>
      </c>
      <c r="E175">
        <v>257.54367100000002</v>
      </c>
      <c r="F175">
        <v>8.0629630087200002E-4</v>
      </c>
      <c r="G175">
        <v>321.99145499999901</v>
      </c>
      <c r="H175">
        <v>424.846069</v>
      </c>
      <c r="I175">
        <v>2204603.70364476</v>
      </c>
      <c r="J175">
        <v>170085.718097679</v>
      </c>
      <c r="K175">
        <v>2315</v>
      </c>
      <c r="L175">
        <v>170085.718097679</v>
      </c>
      <c r="M175">
        <v>0</v>
      </c>
      <c r="N175">
        <v>1.0239897459699001E-2</v>
      </c>
      <c r="O175">
        <v>2.1589223366129998E-3</v>
      </c>
      <c r="P175">
        <v>1.087289578216E-3</v>
      </c>
      <c r="Q175">
        <v>99.999931835660206</v>
      </c>
      <c r="R175">
        <v>110718.174993676</v>
      </c>
      <c r="S175">
        <v>59267.883343603302</v>
      </c>
      <c r="T175">
        <v>170086.05826911499</v>
      </c>
    </row>
    <row r="176" spans="1:20" x14ac:dyDescent="0.2">
      <c r="A176">
        <v>188</v>
      </c>
      <c r="B176">
        <v>1282</v>
      </c>
      <c r="C176">
        <v>7.2775442611400004E-4</v>
      </c>
      <c r="D176">
        <v>540.60022000000004</v>
      </c>
      <c r="E176">
        <v>255.57385300000001</v>
      </c>
      <c r="F176">
        <v>2.0317122999200001E-4</v>
      </c>
      <c r="G176">
        <v>260.31417800000003</v>
      </c>
      <c r="H176">
        <v>319.993469</v>
      </c>
      <c r="I176">
        <v>2408276.73189796</v>
      </c>
      <c r="J176">
        <v>391651.84954223101</v>
      </c>
      <c r="K176">
        <v>2317</v>
      </c>
      <c r="L176">
        <v>391651.84954223101</v>
      </c>
      <c r="M176">
        <v>0</v>
      </c>
      <c r="N176">
        <v>1.8707485405749E-2</v>
      </c>
      <c r="O176">
        <v>7.9741690849600001E-4</v>
      </c>
      <c r="P176">
        <v>3.7142375873599998E-4</v>
      </c>
      <c r="Q176">
        <v>278.388960511682</v>
      </c>
      <c r="R176">
        <v>315623.119705374</v>
      </c>
      <c r="S176">
        <v>75751.124180044993</v>
      </c>
      <c r="T176">
        <v>391652.63284593</v>
      </c>
    </row>
    <row r="177" spans="1:20" x14ac:dyDescent="0.2">
      <c r="A177">
        <v>189</v>
      </c>
      <c r="B177">
        <v>1065</v>
      </c>
      <c r="C177">
        <v>9.9534009366400011E-4</v>
      </c>
      <c r="D177">
        <v>451.45004299999903</v>
      </c>
      <c r="E177">
        <v>225.24868799999899</v>
      </c>
      <c r="F177">
        <v>8.0179804799499995E-4</v>
      </c>
      <c r="G177">
        <v>231.698455999999</v>
      </c>
      <c r="H177">
        <v>368.36114500000002</v>
      </c>
      <c r="I177">
        <v>2133666.7005008901</v>
      </c>
      <c r="J177">
        <v>227260.36702432801</v>
      </c>
      <c r="K177">
        <v>2318</v>
      </c>
      <c r="L177">
        <v>227260.36702432801</v>
      </c>
      <c r="M177">
        <v>0</v>
      </c>
      <c r="N177">
        <v>2.803657518321E-3</v>
      </c>
      <c r="O177">
        <v>1.551900986202E-3</v>
      </c>
      <c r="P177">
        <v>1.82572374306E-4</v>
      </c>
      <c r="Q177">
        <v>99.999931838294401</v>
      </c>
      <c r="R177">
        <v>134699.6985883</v>
      </c>
      <c r="S177">
        <v>92461.1230249238</v>
      </c>
      <c r="T177">
        <v>227260.821545062</v>
      </c>
    </row>
    <row r="178" spans="1:20" x14ac:dyDescent="0.2">
      <c r="A178">
        <v>190</v>
      </c>
      <c r="B178">
        <v>1162</v>
      </c>
      <c r="C178">
        <v>1.3368660767429999E-3</v>
      </c>
      <c r="D178">
        <v>583.72076400000003</v>
      </c>
      <c r="E178">
        <v>318.16113300000001</v>
      </c>
      <c r="F178">
        <v>1.0074925646100001E-3</v>
      </c>
      <c r="G178">
        <v>329.96191399999901</v>
      </c>
      <c r="H178">
        <v>480.06072999999901</v>
      </c>
      <c r="I178">
        <v>2339473.49933042</v>
      </c>
      <c r="J178">
        <v>198643.40611207401</v>
      </c>
      <c r="K178">
        <v>2319</v>
      </c>
      <c r="L178">
        <v>198643.40611207401</v>
      </c>
      <c r="M178">
        <v>0</v>
      </c>
      <c r="N178">
        <v>4.1901286954819997E-3</v>
      </c>
      <c r="O178">
        <v>2.1053831374220002E-3</v>
      </c>
      <c r="P178">
        <v>5.4694064805000005E-4</v>
      </c>
      <c r="Q178">
        <v>295.27624672245503</v>
      </c>
      <c r="R178">
        <v>99996.018927390905</v>
      </c>
      <c r="S178">
        <v>98352.508224773497</v>
      </c>
      <c r="T178">
        <v>198643.803398886</v>
      </c>
    </row>
    <row r="179" spans="1:20" x14ac:dyDescent="0.2">
      <c r="A179">
        <v>191</v>
      </c>
      <c r="B179">
        <v>1160</v>
      </c>
      <c r="C179">
        <v>1.2823766656900001E-3</v>
      </c>
      <c r="D179">
        <v>471.27676400000001</v>
      </c>
      <c r="E179">
        <v>252.688323999999</v>
      </c>
      <c r="F179">
        <v>4.32788045745E-4</v>
      </c>
      <c r="G179">
        <v>264.661835</v>
      </c>
      <c r="H179">
        <v>319.99023399999902</v>
      </c>
      <c r="I179">
        <v>2160663.4753777902</v>
      </c>
      <c r="J179">
        <v>170455.72166769099</v>
      </c>
      <c r="K179">
        <v>2320</v>
      </c>
      <c r="L179">
        <v>170455.72166769099</v>
      </c>
      <c r="M179">
        <v>0</v>
      </c>
      <c r="N179">
        <v>2.9882915981339999E-3</v>
      </c>
      <c r="O179">
        <v>5.2562738457900002E-3</v>
      </c>
      <c r="P179">
        <v>4.1940090542399999E-4</v>
      </c>
      <c r="Q179">
        <v>99.999811880021099</v>
      </c>
      <c r="R179">
        <v>30358.986771107098</v>
      </c>
      <c r="S179">
        <v>139997.075996147</v>
      </c>
      <c r="T179">
        <v>170456.06257913401</v>
      </c>
    </row>
    <row r="180" spans="1:20" x14ac:dyDescent="0.2">
      <c r="A180">
        <v>192</v>
      </c>
      <c r="B180">
        <v>1082</v>
      </c>
      <c r="C180">
        <v>3.2046063986500002E-4</v>
      </c>
      <c r="D180">
        <v>255.74243200000001</v>
      </c>
      <c r="E180">
        <v>208.972275</v>
      </c>
      <c r="F180">
        <v>9.4214600251000004E-5</v>
      </c>
      <c r="G180">
        <v>211.520172</v>
      </c>
      <c r="H180">
        <v>221.832900999999</v>
      </c>
      <c r="I180">
        <v>1907205.6761115999</v>
      </c>
      <c r="J180">
        <v>145946.65048338301</v>
      </c>
      <c r="K180">
        <v>2321</v>
      </c>
      <c r="L180">
        <v>145946.65048338301</v>
      </c>
      <c r="M180">
        <v>0</v>
      </c>
      <c r="N180">
        <v>4.4001888001990001E-3</v>
      </c>
      <c r="O180">
        <v>3.2712480721803001E-2</v>
      </c>
      <c r="P180">
        <v>1.1469913659599999E-4</v>
      </c>
      <c r="Q180">
        <v>100.00000000366499</v>
      </c>
      <c r="R180">
        <v>908.08981025468097</v>
      </c>
      <c r="S180">
        <v>144938.85256642601</v>
      </c>
      <c r="T180">
        <v>145946.94237668399</v>
      </c>
    </row>
    <row r="181" spans="1:20" x14ac:dyDescent="0.2">
      <c r="A181">
        <v>193</v>
      </c>
      <c r="B181">
        <v>1164</v>
      </c>
      <c r="C181">
        <v>1.704384070198E-3</v>
      </c>
      <c r="D181">
        <v>663.59771699999897</v>
      </c>
      <c r="E181">
        <v>331.50750699999901</v>
      </c>
      <c r="F181">
        <v>1.2553849162680001E-3</v>
      </c>
      <c r="G181">
        <v>326.79397599999902</v>
      </c>
      <c r="H181">
        <v>510.24780299999901</v>
      </c>
      <c r="I181">
        <v>2335793.6065746699</v>
      </c>
      <c r="J181">
        <v>194844.70419945699</v>
      </c>
      <c r="K181">
        <v>2322</v>
      </c>
      <c r="L181">
        <v>194844.70419945699</v>
      </c>
      <c r="M181">
        <v>0</v>
      </c>
      <c r="N181">
        <v>1.4329248658448E-2</v>
      </c>
      <c r="O181">
        <v>2.1002935716080001E-3</v>
      </c>
      <c r="P181">
        <v>4.9766094411999998E-4</v>
      </c>
      <c r="Q181">
        <v>99.999999999939703</v>
      </c>
      <c r="R181">
        <v>145848.09894544299</v>
      </c>
      <c r="S181">
        <v>48896.9949434218</v>
      </c>
      <c r="T181">
        <v>194845.093888865</v>
      </c>
    </row>
    <row r="182" spans="1:20" x14ac:dyDescent="0.2">
      <c r="A182">
        <v>194</v>
      </c>
      <c r="B182">
        <v>1084</v>
      </c>
      <c r="C182">
        <v>2.8879068630090002E-3</v>
      </c>
      <c r="D182">
        <v>509.747589</v>
      </c>
      <c r="E182">
        <v>225.79231300000001</v>
      </c>
      <c r="F182">
        <v>1.522853879695E-3</v>
      </c>
      <c r="G182">
        <v>207.431534</v>
      </c>
      <c r="H182">
        <v>319.73321499999901</v>
      </c>
      <c r="I182">
        <v>1820020.5249709</v>
      </c>
      <c r="J182">
        <v>98325.6349562986</v>
      </c>
      <c r="K182">
        <v>2323</v>
      </c>
      <c r="L182">
        <v>98325.6349562986</v>
      </c>
      <c r="M182">
        <v>0</v>
      </c>
      <c r="N182">
        <v>8.2632051582862007E-2</v>
      </c>
      <c r="O182">
        <v>8.6961341870399993E-3</v>
      </c>
      <c r="P182">
        <v>3.5165279393199999E-4</v>
      </c>
      <c r="Q182">
        <v>99.999931843393895</v>
      </c>
      <c r="R182">
        <v>28899.489959712901</v>
      </c>
      <c r="S182">
        <v>69326.341716012204</v>
      </c>
      <c r="T182">
        <v>98325.8316075685</v>
      </c>
    </row>
    <row r="183" spans="1:20" x14ac:dyDescent="0.2">
      <c r="A183">
        <v>195</v>
      </c>
      <c r="B183">
        <v>1072</v>
      </c>
      <c r="C183">
        <v>2.5472266607910001E-3</v>
      </c>
      <c r="D183">
        <v>645.08941700000003</v>
      </c>
      <c r="E183">
        <v>299.995453</v>
      </c>
      <c r="F183">
        <v>1.5859889662750001E-3</v>
      </c>
      <c r="G183">
        <v>309.27456699999902</v>
      </c>
      <c r="H183">
        <v>470.42489599999902</v>
      </c>
      <c r="I183">
        <v>2097654.8732051598</v>
      </c>
      <c r="J183">
        <v>135478.31031762701</v>
      </c>
      <c r="K183">
        <v>2324</v>
      </c>
      <c r="L183">
        <v>135478.31031762701</v>
      </c>
      <c r="M183">
        <v>0</v>
      </c>
      <c r="N183">
        <v>2.1305632691252002E-2</v>
      </c>
      <c r="O183">
        <v>3.0953813746820002E-3</v>
      </c>
      <c r="P183">
        <v>6.6771607779100004E-4</v>
      </c>
      <c r="Q183">
        <v>99.999811880021099</v>
      </c>
      <c r="R183">
        <v>104038.081287108</v>
      </c>
      <c r="S183">
        <v>31340.5001752588</v>
      </c>
      <c r="T183">
        <v>135478.581274247</v>
      </c>
    </row>
    <row r="184" spans="1:20" x14ac:dyDescent="0.2">
      <c r="A184">
        <v>196</v>
      </c>
      <c r="B184">
        <v>1086</v>
      </c>
      <c r="C184">
        <v>3.0098086402819998E-3</v>
      </c>
      <c r="D184">
        <v>500.76568600000002</v>
      </c>
      <c r="E184">
        <v>300.64553799999902</v>
      </c>
      <c r="F184">
        <v>1.7892150678360001E-3</v>
      </c>
      <c r="G184">
        <v>300.03283699999901</v>
      </c>
      <c r="H184">
        <v>389.25561499999901</v>
      </c>
      <c r="I184">
        <v>1861018.47098121</v>
      </c>
      <c r="J184">
        <v>66489.326039423104</v>
      </c>
      <c r="K184">
        <v>2325</v>
      </c>
      <c r="L184">
        <v>66489.326039423104</v>
      </c>
      <c r="M184">
        <v>0</v>
      </c>
      <c r="N184">
        <v>1.4331088429895E-2</v>
      </c>
      <c r="O184">
        <v>5.6051792663620002E-3</v>
      </c>
      <c r="P184">
        <v>2.13314721123E-4</v>
      </c>
      <c r="Q184">
        <v>99.999931841919604</v>
      </c>
      <c r="R184">
        <v>34222.964964228697</v>
      </c>
      <c r="S184">
        <v>32166.4941220045</v>
      </c>
      <c r="T184">
        <v>66489.459018075198</v>
      </c>
    </row>
    <row r="185" spans="1:20" x14ac:dyDescent="0.2">
      <c r="A185">
        <v>197</v>
      </c>
      <c r="B185">
        <v>1146</v>
      </c>
      <c r="C185">
        <v>1.2660883664779999E-3</v>
      </c>
      <c r="D185">
        <v>427.752411</v>
      </c>
      <c r="E185">
        <v>192.854187</v>
      </c>
      <c r="F185">
        <v>5.0526539663600005E-4</v>
      </c>
      <c r="G185">
        <v>188.97366299999899</v>
      </c>
      <c r="H185">
        <v>259.28033399999902</v>
      </c>
      <c r="I185">
        <v>1752264.2134751501</v>
      </c>
      <c r="J185">
        <v>185530.67085943499</v>
      </c>
      <c r="K185">
        <v>2326</v>
      </c>
      <c r="L185">
        <v>185530.67085943499</v>
      </c>
      <c r="M185">
        <v>0</v>
      </c>
      <c r="N185">
        <v>2.1122796643139E-2</v>
      </c>
      <c r="O185">
        <v>5.1800993392250002E-3</v>
      </c>
      <c r="P185">
        <v>1.5447187579499999E-4</v>
      </c>
      <c r="Q185">
        <v>99.999931838294401</v>
      </c>
      <c r="R185">
        <v>40620.307846278301</v>
      </c>
      <c r="S185">
        <v>144810.73414265999</v>
      </c>
      <c r="T185">
        <v>185531.041920777</v>
      </c>
    </row>
    <row r="186" spans="1:20" x14ac:dyDescent="0.2">
      <c r="A186">
        <v>198</v>
      </c>
      <c r="B186">
        <v>1070</v>
      </c>
      <c r="C186">
        <v>1.2164503431580001E-3</v>
      </c>
      <c r="D186">
        <v>520.68402100000003</v>
      </c>
      <c r="E186">
        <v>243.81784099999899</v>
      </c>
      <c r="F186">
        <v>8.23678973253E-4</v>
      </c>
      <c r="G186">
        <v>228.77865600000001</v>
      </c>
      <c r="H186">
        <v>369.38171399999902</v>
      </c>
      <c r="I186">
        <v>2049692.91518335</v>
      </c>
      <c r="J186">
        <v>227601.711452727</v>
      </c>
      <c r="K186">
        <v>2327</v>
      </c>
      <c r="L186">
        <v>227601.711452727</v>
      </c>
      <c r="M186">
        <v>0</v>
      </c>
      <c r="N186">
        <v>5.6604151790459996E-3</v>
      </c>
      <c r="O186">
        <v>2.1898860216579999E-3</v>
      </c>
      <c r="P186">
        <v>3.7737725759300002E-4</v>
      </c>
      <c r="Q186">
        <v>99.999931838125505</v>
      </c>
      <c r="R186">
        <v>105073.44990615699</v>
      </c>
      <c r="S186">
        <v>122428.716818154</v>
      </c>
      <c r="T186">
        <v>227602.16665614999</v>
      </c>
    </row>
    <row r="187" spans="1:20" x14ac:dyDescent="0.2">
      <c r="A187">
        <v>199</v>
      </c>
      <c r="B187">
        <v>1145</v>
      </c>
      <c r="C187">
        <v>9.1145218715399997E-4</v>
      </c>
      <c r="D187">
        <v>420.87097199999903</v>
      </c>
      <c r="E187">
        <v>179.249908</v>
      </c>
      <c r="F187">
        <v>2.0061473491399999E-4</v>
      </c>
      <c r="G187">
        <v>159.73951700000001</v>
      </c>
      <c r="H187">
        <v>199.62593100000001</v>
      </c>
      <c r="I187">
        <v>1599987.72537844</v>
      </c>
      <c r="J187">
        <v>265094.61209849198</v>
      </c>
      <c r="K187">
        <v>2328</v>
      </c>
      <c r="L187">
        <v>265094.61209849198</v>
      </c>
      <c r="M187">
        <v>0</v>
      </c>
      <c r="N187">
        <v>3.9563314309600001E-2</v>
      </c>
      <c r="O187">
        <v>5.4102523672389996E-3</v>
      </c>
      <c r="P187">
        <v>6.8056317307999998E-5</v>
      </c>
      <c r="Q187">
        <v>100.000163831065</v>
      </c>
      <c r="R187">
        <v>41112.421520878197</v>
      </c>
      <c r="S187">
        <v>223882.72060300701</v>
      </c>
      <c r="T187">
        <v>265095.14228771598</v>
      </c>
    </row>
    <row r="188" spans="1:20" x14ac:dyDescent="0.2">
      <c r="A188">
        <v>200</v>
      </c>
      <c r="B188">
        <v>1094</v>
      </c>
      <c r="C188">
        <v>2.7870959285459999E-3</v>
      </c>
      <c r="D188">
        <v>527.07031300000006</v>
      </c>
      <c r="E188">
        <v>152.472565</v>
      </c>
      <c r="F188">
        <v>1.7490697517650001E-3</v>
      </c>
      <c r="G188">
        <v>179.86106899999899</v>
      </c>
      <c r="H188">
        <v>356.17297400000001</v>
      </c>
      <c r="I188">
        <v>1458479.35890169</v>
      </c>
      <c r="J188">
        <v>134404.325363671</v>
      </c>
      <c r="K188">
        <v>2329</v>
      </c>
      <c r="L188">
        <v>134404.325363671</v>
      </c>
      <c r="M188">
        <v>0</v>
      </c>
      <c r="N188">
        <v>7.3930086745514004E-2</v>
      </c>
      <c r="O188">
        <v>2.7226440733230002E-3</v>
      </c>
      <c r="P188">
        <v>2.9616567882140002E-3</v>
      </c>
      <c r="Q188">
        <v>100.000163823162</v>
      </c>
      <c r="R188">
        <v>127853.60033252199</v>
      </c>
      <c r="S188">
        <v>6450.99367597737</v>
      </c>
      <c r="T188">
        <v>134404.59417232199</v>
      </c>
    </row>
    <row r="189" spans="1:20" x14ac:dyDescent="0.2">
      <c r="A189">
        <v>201</v>
      </c>
      <c r="B189">
        <v>1096</v>
      </c>
      <c r="C189">
        <v>3.465648436159E-3</v>
      </c>
      <c r="D189">
        <v>465.256348</v>
      </c>
      <c r="E189">
        <v>220.658432</v>
      </c>
      <c r="F189">
        <v>1.9790224195500002E-3</v>
      </c>
      <c r="G189">
        <v>250.032805999999</v>
      </c>
      <c r="H189">
        <v>354.78912400000002</v>
      </c>
      <c r="I189">
        <v>1431087.7689702299</v>
      </c>
      <c r="J189">
        <v>70577.821295429196</v>
      </c>
      <c r="K189">
        <v>2330</v>
      </c>
      <c r="L189">
        <v>70577.821295429196</v>
      </c>
      <c r="M189">
        <v>0</v>
      </c>
      <c r="N189">
        <v>3.0182810916779001E-2</v>
      </c>
      <c r="O189">
        <v>4.2716522174619997E-3</v>
      </c>
      <c r="P189">
        <v>1.6953251767200001E-3</v>
      </c>
      <c r="Q189">
        <v>100.000163831065</v>
      </c>
      <c r="R189">
        <v>47391.908464630003</v>
      </c>
      <c r="S189">
        <v>23086.053822610698</v>
      </c>
      <c r="T189">
        <v>70577.962451071799</v>
      </c>
    </row>
    <row r="190" spans="1:20" x14ac:dyDescent="0.2">
      <c r="A190">
        <v>202</v>
      </c>
      <c r="B190">
        <v>1092</v>
      </c>
      <c r="C190">
        <v>1.6223013911099999E-3</v>
      </c>
      <c r="D190">
        <v>190.52186599999899</v>
      </c>
      <c r="E190">
        <v>170.975739</v>
      </c>
      <c r="F190">
        <v>2.6872658368189998E-3</v>
      </c>
      <c r="G190">
        <v>160.46127300000001</v>
      </c>
      <c r="H190">
        <v>184.744202</v>
      </c>
      <c r="I190">
        <v>1336025.00261255</v>
      </c>
      <c r="J190">
        <v>12048.394402612599</v>
      </c>
      <c r="K190">
        <v>2331</v>
      </c>
      <c r="L190">
        <v>12048.394402612599</v>
      </c>
      <c r="M190">
        <v>0</v>
      </c>
      <c r="N190">
        <v>2.8671111278100002E-4</v>
      </c>
      <c r="O190">
        <v>1.3652793039861E-2</v>
      </c>
      <c r="P190">
        <v>-1.2209674820470001E-3</v>
      </c>
      <c r="Q190">
        <v>99.999811880023302</v>
      </c>
      <c r="R190">
        <v>2293.0398579447901</v>
      </c>
      <c r="S190">
        <v>9655.3788295766499</v>
      </c>
      <c r="T190">
        <v>12048.418499401399</v>
      </c>
    </row>
    <row r="191" spans="1:20" x14ac:dyDescent="0.2">
      <c r="A191">
        <v>203</v>
      </c>
      <c r="B191">
        <v>1140</v>
      </c>
      <c r="C191">
        <v>1.8746073829200001E-3</v>
      </c>
      <c r="D191">
        <v>487.12066700000003</v>
      </c>
      <c r="E191">
        <v>134.68417400000001</v>
      </c>
      <c r="F191">
        <v>1.0475000659280001E-3</v>
      </c>
      <c r="G191">
        <v>131.289718999999</v>
      </c>
      <c r="H191">
        <v>278.99154700000003</v>
      </c>
      <c r="I191">
        <v>1359540.1409444001</v>
      </c>
      <c r="J191">
        <v>188005.49715691901</v>
      </c>
      <c r="K191">
        <v>2332</v>
      </c>
      <c r="L191">
        <v>188005.49715691901</v>
      </c>
      <c r="M191">
        <v>0</v>
      </c>
      <c r="N191">
        <v>1.7318476441915E-2</v>
      </c>
      <c r="O191">
        <v>3.2409127936560002E-3</v>
      </c>
      <c r="P191">
        <v>9.1324515251999997E-5</v>
      </c>
      <c r="Q191">
        <v>99.999931835491296</v>
      </c>
      <c r="R191">
        <v>105901.123937389</v>
      </c>
      <c r="S191">
        <v>82004.749298688897</v>
      </c>
      <c r="T191">
        <v>188005.873167913</v>
      </c>
    </row>
    <row r="192" spans="1:20" x14ac:dyDescent="0.2">
      <c r="A192">
        <v>204</v>
      </c>
      <c r="B192">
        <v>1141</v>
      </c>
      <c r="C192">
        <v>2.3286108309660001E-3</v>
      </c>
      <c r="D192">
        <v>478.44189499999902</v>
      </c>
      <c r="E192">
        <v>144.17172199999899</v>
      </c>
      <c r="F192">
        <v>1.5633421630159999E-3</v>
      </c>
      <c r="G192">
        <v>167.34669500000001</v>
      </c>
      <c r="H192">
        <v>335.65905800000002</v>
      </c>
      <c r="I192">
        <v>1442408.0746746301</v>
      </c>
      <c r="J192">
        <v>143549.17900186201</v>
      </c>
      <c r="K192">
        <v>2333</v>
      </c>
      <c r="L192">
        <v>143549.17900186201</v>
      </c>
      <c r="M192">
        <v>0</v>
      </c>
      <c r="N192">
        <v>1.2911715823387E-2</v>
      </c>
      <c r="O192">
        <v>2.3206251680400001E-3</v>
      </c>
      <c r="P192">
        <v>2.347774978587E-3</v>
      </c>
      <c r="Q192">
        <v>99.999999999939703</v>
      </c>
      <c r="R192">
        <v>140236.60449511799</v>
      </c>
      <c r="S192">
        <v>3212.8616051019499</v>
      </c>
      <c r="T192">
        <v>143549.46610021999</v>
      </c>
    </row>
    <row r="193" spans="1:20" x14ac:dyDescent="0.2">
      <c r="A193">
        <v>205</v>
      </c>
      <c r="B193">
        <v>1136</v>
      </c>
      <c r="C193">
        <v>1.8797432084389999E-3</v>
      </c>
      <c r="D193">
        <v>535.796021</v>
      </c>
      <c r="E193">
        <v>159.865814</v>
      </c>
      <c r="F193">
        <v>1.228574443299E-3</v>
      </c>
      <c r="G193">
        <v>174.343231</v>
      </c>
      <c r="H193">
        <v>358.620361</v>
      </c>
      <c r="I193">
        <v>1288602.3515946299</v>
      </c>
      <c r="J193">
        <v>199990.19297541399</v>
      </c>
      <c r="K193">
        <v>2334</v>
      </c>
      <c r="L193">
        <v>199990.19297541399</v>
      </c>
      <c r="M193">
        <v>0</v>
      </c>
      <c r="N193">
        <v>2.3977124297730999E-2</v>
      </c>
      <c r="O193">
        <v>1.9415218020189999E-3</v>
      </c>
      <c r="P193">
        <v>7.9688864377500004E-4</v>
      </c>
      <c r="Q193">
        <v>99.999931836651299</v>
      </c>
      <c r="R193">
        <v>187171.499395839</v>
      </c>
      <c r="S193">
        <v>12719.093628124599</v>
      </c>
      <c r="T193">
        <v>199990.59295580001</v>
      </c>
    </row>
    <row r="194" spans="1:20" x14ac:dyDescent="0.2">
      <c r="A194">
        <v>206</v>
      </c>
      <c r="B194">
        <v>1116</v>
      </c>
      <c r="C194">
        <v>1.169876546095E-3</v>
      </c>
      <c r="D194">
        <v>370.84225500000002</v>
      </c>
      <c r="E194">
        <v>92.281052000000003</v>
      </c>
      <c r="F194">
        <v>5.4589484156900004E-4</v>
      </c>
      <c r="G194">
        <v>130.94160500000001</v>
      </c>
      <c r="H194">
        <v>228.42953499999899</v>
      </c>
      <c r="I194">
        <v>860741.06448607403</v>
      </c>
      <c r="J194">
        <v>238111.622914337</v>
      </c>
      <c r="K194">
        <v>2335</v>
      </c>
      <c r="L194">
        <v>238111.622914337</v>
      </c>
      <c r="M194">
        <v>0</v>
      </c>
      <c r="N194">
        <v>1.0979641959656001E-2</v>
      </c>
      <c r="O194">
        <v>1.548248511633E-3</v>
      </c>
      <c r="P194">
        <v>4.6158483073900002E-4</v>
      </c>
      <c r="Q194">
        <v>99.999999996214399</v>
      </c>
      <c r="R194">
        <v>154234.49258399999</v>
      </c>
      <c r="S194">
        <v>83777.606553586302</v>
      </c>
      <c r="T194">
        <v>238112.09913758299</v>
      </c>
    </row>
    <row r="195" spans="1:20" x14ac:dyDescent="0.2">
      <c r="A195">
        <v>207</v>
      </c>
      <c r="B195">
        <v>1122</v>
      </c>
      <c r="C195">
        <v>2.3656563974309998E-3</v>
      </c>
      <c r="D195">
        <v>399.14480600000002</v>
      </c>
      <c r="E195">
        <v>104.22238900000001</v>
      </c>
      <c r="F195">
        <v>1.5146961906109999E-3</v>
      </c>
      <c r="G195">
        <v>116.65329</v>
      </c>
      <c r="H195">
        <v>258.27926600000001</v>
      </c>
      <c r="I195">
        <v>772569.96698590205</v>
      </c>
      <c r="J195">
        <v>124668.323481076</v>
      </c>
      <c r="K195">
        <v>2336</v>
      </c>
      <c r="L195">
        <v>124668.323481076</v>
      </c>
      <c r="M195">
        <v>0</v>
      </c>
      <c r="N195">
        <v>2.3665517330955E-2</v>
      </c>
      <c r="O195">
        <v>2.6803020001820001E-3</v>
      </c>
      <c r="P195">
        <v>9.3379788712799996E-4</v>
      </c>
      <c r="Q195">
        <v>99.999999999939703</v>
      </c>
      <c r="R195">
        <v>100907.05409441001</v>
      </c>
      <c r="S195">
        <v>23661.5187233123</v>
      </c>
      <c r="T195">
        <v>124668.572817723</v>
      </c>
    </row>
    <row r="196" spans="1:20" x14ac:dyDescent="0.2">
      <c r="A196">
        <v>209</v>
      </c>
      <c r="B196">
        <v>1111</v>
      </c>
      <c r="C196">
        <v>1.6087048472159999E-3</v>
      </c>
      <c r="D196">
        <v>422.65835600000003</v>
      </c>
      <c r="E196">
        <v>71.633240000000001</v>
      </c>
      <c r="F196">
        <v>1.0073466082969999E-3</v>
      </c>
      <c r="G196">
        <v>94.960410999999894</v>
      </c>
      <c r="H196">
        <v>259.81536899999901</v>
      </c>
      <c r="I196">
        <v>735514.82412581099</v>
      </c>
      <c r="J196">
        <v>218203.55462186501</v>
      </c>
      <c r="K196">
        <v>2338</v>
      </c>
      <c r="L196">
        <v>218203.55462186501</v>
      </c>
      <c r="M196">
        <v>0</v>
      </c>
      <c r="N196">
        <v>4.2916045833544997E-2</v>
      </c>
      <c r="O196">
        <v>1.698903746568E-3</v>
      </c>
      <c r="P196">
        <v>1.045094338643E-3</v>
      </c>
      <c r="Q196">
        <v>99.999999996214399</v>
      </c>
      <c r="R196">
        <v>181696.63172062801</v>
      </c>
      <c r="S196">
        <v>36407.359308349703</v>
      </c>
      <c r="T196">
        <v>218203.99102897401</v>
      </c>
    </row>
    <row r="197" spans="1:20" x14ac:dyDescent="0.2">
      <c r="A197">
        <v>210</v>
      </c>
      <c r="B197">
        <v>1131</v>
      </c>
      <c r="C197">
        <v>1.309403801512E-3</v>
      </c>
      <c r="D197">
        <v>429.256775</v>
      </c>
      <c r="E197">
        <v>130.875992</v>
      </c>
      <c r="F197">
        <v>6.6051938297000004E-4</v>
      </c>
      <c r="G197">
        <v>130.99409499999899</v>
      </c>
      <c r="H197">
        <v>243.881134</v>
      </c>
      <c r="I197">
        <v>1078391.37890466</v>
      </c>
      <c r="J197">
        <v>227875.29916710101</v>
      </c>
      <c r="K197">
        <v>2339</v>
      </c>
      <c r="L197">
        <v>227875.29916710101</v>
      </c>
      <c r="M197">
        <v>0</v>
      </c>
      <c r="N197">
        <v>3.0023560048136E-2</v>
      </c>
      <c r="O197">
        <v>2.1222826706609999E-3</v>
      </c>
      <c r="P197">
        <v>1.2212634540000001E-6</v>
      </c>
      <c r="Q197">
        <v>99.999999996214399</v>
      </c>
      <c r="R197">
        <v>139128.85716038401</v>
      </c>
      <c r="S197">
        <v>88646.897757319806</v>
      </c>
      <c r="T197">
        <v>227875.75491769999</v>
      </c>
    </row>
    <row r="198" spans="1:20" x14ac:dyDescent="0.2">
      <c r="A198">
        <v>211</v>
      </c>
      <c r="B198">
        <v>1130</v>
      </c>
      <c r="C198">
        <v>2.3536333206080002E-3</v>
      </c>
      <c r="D198">
        <v>382.35674999999901</v>
      </c>
      <c r="E198">
        <v>130.984253</v>
      </c>
      <c r="F198">
        <v>1.262631538071E-3</v>
      </c>
      <c r="G198">
        <v>130.984253</v>
      </c>
      <c r="H198">
        <v>232.12283300000001</v>
      </c>
      <c r="I198">
        <v>882592.16005010495</v>
      </c>
      <c r="J198">
        <v>106801.894245399</v>
      </c>
      <c r="K198">
        <v>2340</v>
      </c>
      <c r="L198">
        <v>106801.894245399</v>
      </c>
      <c r="M198">
        <v>0</v>
      </c>
      <c r="N198">
        <v>3.1567154650018997E-2</v>
      </c>
      <c r="O198">
        <v>3.694428077081E-3</v>
      </c>
      <c r="P198">
        <v>-2.824908262E-6</v>
      </c>
      <c r="Q198">
        <v>99.999931840928596</v>
      </c>
      <c r="R198">
        <v>67216.852912962902</v>
      </c>
      <c r="S198">
        <v>39485.2550043843</v>
      </c>
      <c r="T198">
        <v>106802.107849188</v>
      </c>
    </row>
    <row r="199" spans="1:20" x14ac:dyDescent="0.2">
      <c r="A199">
        <v>212</v>
      </c>
      <c r="B199">
        <v>1135</v>
      </c>
      <c r="C199">
        <v>1.1613278373249999E-3</v>
      </c>
      <c r="D199">
        <v>393.36001599999901</v>
      </c>
      <c r="E199">
        <v>130.984253</v>
      </c>
      <c r="F199">
        <v>8.7449994374500005E-4</v>
      </c>
      <c r="G199">
        <v>131.12133800000001</v>
      </c>
      <c r="H199">
        <v>279.30145299999901</v>
      </c>
      <c r="I199">
        <v>1217750.98723195</v>
      </c>
      <c r="J199">
        <v>225927.386365149</v>
      </c>
      <c r="K199">
        <v>2341</v>
      </c>
      <c r="L199">
        <v>225927.386365149</v>
      </c>
      <c r="M199">
        <v>0</v>
      </c>
      <c r="N199">
        <v>7.8003109169940002E-3</v>
      </c>
      <c r="O199">
        <v>1.50030521452E-3</v>
      </c>
      <c r="P199">
        <v>2.2909879305000001E-5</v>
      </c>
      <c r="Q199">
        <v>99.999931843562806</v>
      </c>
      <c r="R199">
        <v>173563.94903958699</v>
      </c>
      <c r="S199">
        <v>52263.889248491301</v>
      </c>
      <c r="T199">
        <v>225927.83821992201</v>
      </c>
    </row>
    <row r="200" spans="1:20" x14ac:dyDescent="0.2">
      <c r="A200">
        <v>213</v>
      </c>
      <c r="B200">
        <v>1126</v>
      </c>
      <c r="C200">
        <v>6.0710656504400003E-4</v>
      </c>
      <c r="D200">
        <v>181.188201999999</v>
      </c>
      <c r="E200">
        <v>4.9770339999999997</v>
      </c>
      <c r="F200">
        <v>2.5004489558999999E-4</v>
      </c>
      <c r="G200">
        <v>12.538774</v>
      </c>
      <c r="H200">
        <v>66.969954999999899</v>
      </c>
      <c r="I200">
        <v>479034.61165233399</v>
      </c>
      <c r="J200">
        <v>290247.50866797101</v>
      </c>
      <c r="K200">
        <v>2342</v>
      </c>
      <c r="L200">
        <v>290247.50866797101</v>
      </c>
      <c r="M200">
        <v>0</v>
      </c>
      <c r="N200">
        <v>2.6379409543180001E-3</v>
      </c>
      <c r="O200">
        <v>8.9728252651500001E-4</v>
      </c>
      <c r="P200">
        <v>1.2762083684500001E-4</v>
      </c>
      <c r="Q200">
        <v>100.00016382330099</v>
      </c>
      <c r="R200">
        <v>180493.30742601099</v>
      </c>
      <c r="S200">
        <v>109654.781573154</v>
      </c>
      <c r="T200">
        <v>290248.08916298801</v>
      </c>
    </row>
    <row r="201" spans="1:20" x14ac:dyDescent="0.2">
      <c r="A201">
        <v>214</v>
      </c>
      <c r="B201">
        <v>1125</v>
      </c>
      <c r="C201">
        <v>3.6935743802699999E-4</v>
      </c>
      <c r="D201">
        <v>96.868133999999898</v>
      </c>
      <c r="E201">
        <v>0</v>
      </c>
      <c r="F201">
        <v>2.0450064405E-4</v>
      </c>
      <c r="G201">
        <v>0</v>
      </c>
      <c r="H201">
        <v>40.224442000000003</v>
      </c>
      <c r="I201">
        <v>262261.224567039</v>
      </c>
      <c r="J201">
        <v>262261.224567039</v>
      </c>
      <c r="K201">
        <v>2343</v>
      </c>
      <c r="L201">
        <v>262261.224567039</v>
      </c>
      <c r="M201">
        <v>0</v>
      </c>
      <c r="N201">
        <v>2.3503291220790001E-3</v>
      </c>
      <c r="O201">
        <v>8.15569031436E-4</v>
      </c>
      <c r="P201">
        <v>6.6277590730000004E-6</v>
      </c>
      <c r="Q201">
        <v>99.999811880014605</v>
      </c>
      <c r="R201">
        <v>117308.578009185</v>
      </c>
      <c r="S201">
        <v>144853.171268423</v>
      </c>
      <c r="T201">
        <v>262261.749089488</v>
      </c>
    </row>
    <row r="202" spans="1:20" x14ac:dyDescent="0.2">
      <c r="A202">
        <v>215</v>
      </c>
      <c r="B202">
        <v>1462</v>
      </c>
      <c r="C202">
        <v>4.882403253422E-3</v>
      </c>
      <c r="D202">
        <v>1194.1247559999899</v>
      </c>
      <c r="E202">
        <v>772.58367899999905</v>
      </c>
      <c r="F202">
        <v>4.0178766363830002E-3</v>
      </c>
      <c r="G202">
        <v>799.42364499999906</v>
      </c>
      <c r="H202">
        <v>1059.5977780000001</v>
      </c>
      <c r="I202">
        <v>3227586.58172344</v>
      </c>
      <c r="J202">
        <v>86338.848947918101</v>
      </c>
      <c r="K202">
        <v>2344</v>
      </c>
      <c r="L202">
        <v>86338.848947918101</v>
      </c>
      <c r="M202">
        <v>0</v>
      </c>
      <c r="N202">
        <v>1.9522717062171999E-2</v>
      </c>
      <c r="O202">
        <v>5.3262746498569996E-3</v>
      </c>
      <c r="P202">
        <v>3.1457690464059998E-3</v>
      </c>
      <c r="Q202">
        <v>100.000163825797</v>
      </c>
      <c r="R202">
        <v>68012.483268137803</v>
      </c>
      <c r="S202">
        <v>18226.538193652399</v>
      </c>
      <c r="T202">
        <v>86339.021625616006</v>
      </c>
    </row>
    <row r="203" spans="1:20" x14ac:dyDescent="0.2">
      <c r="A203">
        <v>216</v>
      </c>
      <c r="B203">
        <v>1469</v>
      </c>
      <c r="C203">
        <v>5.6372221816019998E-3</v>
      </c>
      <c r="D203">
        <v>1252.3732910000001</v>
      </c>
      <c r="E203">
        <v>974.16650400000003</v>
      </c>
      <c r="F203">
        <v>4.8160912196530004E-3</v>
      </c>
      <c r="G203">
        <v>989.52154499999904</v>
      </c>
      <c r="H203">
        <v>1167.783447</v>
      </c>
      <c r="I203">
        <v>3263551.5562114702</v>
      </c>
      <c r="J203">
        <v>49351.751277070398</v>
      </c>
      <c r="K203">
        <v>2345</v>
      </c>
      <c r="L203">
        <v>49351.751277070398</v>
      </c>
      <c r="M203">
        <v>0</v>
      </c>
      <c r="N203">
        <v>3.2080091602959999E-2</v>
      </c>
      <c r="O203">
        <v>6.507171633413E-3</v>
      </c>
      <c r="P203">
        <v>3.4783349921249998E-3</v>
      </c>
      <c r="Q203">
        <v>100.00016383120401</v>
      </c>
      <c r="R203">
        <v>34232.581229280098</v>
      </c>
      <c r="S203">
        <v>15019.2685874616</v>
      </c>
      <c r="T203">
        <v>49351.849980572901</v>
      </c>
    </row>
    <row r="204" spans="1:20" x14ac:dyDescent="0.2">
      <c r="A204">
        <v>217</v>
      </c>
      <c r="B204">
        <v>1452</v>
      </c>
      <c r="C204">
        <v>4.0595240811219999E-3</v>
      </c>
      <c r="D204">
        <v>1000.104431</v>
      </c>
      <c r="E204">
        <v>708.30773899999895</v>
      </c>
      <c r="F204">
        <v>3.5942412164149998E-3</v>
      </c>
      <c r="G204">
        <v>716.31835899999896</v>
      </c>
      <c r="H204">
        <v>910.08264199999905</v>
      </c>
      <c r="I204">
        <v>3171989.42245676</v>
      </c>
      <c r="J204">
        <v>71879.532223225906</v>
      </c>
      <c r="K204">
        <v>2346</v>
      </c>
      <c r="L204">
        <v>71879.532223225906</v>
      </c>
      <c r="M204">
        <v>0</v>
      </c>
      <c r="N204">
        <v>2.2323654648064999E-2</v>
      </c>
      <c r="O204">
        <v>5.8555888920229998E-3</v>
      </c>
      <c r="P204">
        <v>1.5177823784789999E-3</v>
      </c>
      <c r="Q204">
        <v>99.999999996214399</v>
      </c>
      <c r="R204">
        <v>41638.3216323378</v>
      </c>
      <c r="S204">
        <v>30141.354349956298</v>
      </c>
      <c r="T204">
        <v>71879.675982290399</v>
      </c>
    </row>
    <row r="205" spans="1:20" x14ac:dyDescent="0.2">
      <c r="A205">
        <v>219</v>
      </c>
      <c r="B205">
        <v>1483</v>
      </c>
      <c r="C205">
        <v>4.3748967962139998E-3</v>
      </c>
      <c r="D205">
        <v>961.59625200000005</v>
      </c>
      <c r="E205">
        <v>656.39495799999895</v>
      </c>
      <c r="F205">
        <v>2.6694683503040001E-3</v>
      </c>
      <c r="G205">
        <v>689.24169900000004</v>
      </c>
      <c r="H205">
        <v>828.91216999999904</v>
      </c>
      <c r="I205">
        <v>3141819.9467627401</v>
      </c>
      <c r="J205">
        <v>69761.941416333895</v>
      </c>
      <c r="K205">
        <v>2348</v>
      </c>
      <c r="L205">
        <v>69761.941416333895</v>
      </c>
      <c r="M205">
        <v>0</v>
      </c>
      <c r="N205">
        <v>1.7298623630642E-2</v>
      </c>
      <c r="O205">
        <v>5.7629488587819999E-3</v>
      </c>
      <c r="P205">
        <v>2.654842451343E-3</v>
      </c>
      <c r="Q205">
        <v>99.999947779188204</v>
      </c>
      <c r="R205">
        <v>38135.822117141601</v>
      </c>
      <c r="S205">
        <v>31526.258875295902</v>
      </c>
      <c r="T205">
        <v>69762.080940216707</v>
      </c>
    </row>
    <row r="206" spans="1:20" x14ac:dyDescent="0.2">
      <c r="A206">
        <v>220</v>
      </c>
      <c r="B206">
        <v>1474</v>
      </c>
      <c r="C206">
        <v>4.9686274361220003E-3</v>
      </c>
      <c r="D206">
        <v>1260.7045900000001</v>
      </c>
      <c r="E206">
        <v>937.25048800000002</v>
      </c>
      <c r="F206">
        <v>3.838541474779E-3</v>
      </c>
      <c r="G206">
        <v>962.72918700000002</v>
      </c>
      <c r="H206">
        <v>1150.1439210000001</v>
      </c>
      <c r="I206">
        <v>3302792.5368869202</v>
      </c>
      <c r="J206">
        <v>65099.286706126397</v>
      </c>
      <c r="K206">
        <v>2349</v>
      </c>
      <c r="L206">
        <v>65099.286706126397</v>
      </c>
      <c r="M206">
        <v>0</v>
      </c>
      <c r="N206">
        <v>2.9256600584050999E-2</v>
      </c>
      <c r="O206">
        <v>5.6294559774159999E-3</v>
      </c>
      <c r="P206">
        <v>2.7743641234759999E-3</v>
      </c>
      <c r="Q206">
        <v>100.00016382330099</v>
      </c>
      <c r="R206">
        <v>49104.211484708001</v>
      </c>
      <c r="S206">
        <v>15895.2052561685</v>
      </c>
      <c r="T206">
        <v>65099.416904699799</v>
      </c>
    </row>
    <row r="207" spans="1:20" x14ac:dyDescent="0.2">
      <c r="A207">
        <v>221</v>
      </c>
      <c r="B207">
        <v>1467</v>
      </c>
      <c r="C207">
        <v>5.0675081704399999E-3</v>
      </c>
      <c r="D207">
        <v>1102.75</v>
      </c>
      <c r="E207">
        <v>809.91570999999897</v>
      </c>
      <c r="F207">
        <v>4.1380528546820002E-3</v>
      </c>
      <c r="G207">
        <v>836.609375</v>
      </c>
      <c r="H207">
        <v>1015.9525149999899</v>
      </c>
      <c r="I207">
        <v>3221265.18546589</v>
      </c>
      <c r="J207">
        <v>57786.643879167197</v>
      </c>
      <c r="K207">
        <v>2350</v>
      </c>
      <c r="L207">
        <v>57786.643879167197</v>
      </c>
      <c r="M207">
        <v>0</v>
      </c>
      <c r="N207">
        <v>1.0182801068188E-2</v>
      </c>
      <c r="O207">
        <v>3.1496788454530001E-3</v>
      </c>
      <c r="P207">
        <v>3.919898507575E-3</v>
      </c>
      <c r="Q207">
        <v>14874.527344080299</v>
      </c>
      <c r="R207">
        <v>34848.5934309738</v>
      </c>
      <c r="S207">
        <v>8063.6386774007697</v>
      </c>
      <c r="T207">
        <v>57786.759452455</v>
      </c>
    </row>
    <row r="208" spans="1:20" x14ac:dyDescent="0.2">
      <c r="A208">
        <v>222</v>
      </c>
      <c r="B208">
        <v>1472</v>
      </c>
      <c r="C208">
        <v>3.8428311663600001E-3</v>
      </c>
      <c r="D208">
        <v>1142.947754</v>
      </c>
      <c r="E208">
        <v>809.91570999999897</v>
      </c>
      <c r="F208">
        <v>2.438037920308E-3</v>
      </c>
      <c r="G208">
        <v>830.10528599999896</v>
      </c>
      <c r="H208">
        <v>988.57141100000001</v>
      </c>
      <c r="I208">
        <v>3250162.1255677301</v>
      </c>
      <c r="J208">
        <v>86663.199496077694</v>
      </c>
      <c r="K208">
        <v>2351</v>
      </c>
      <c r="L208">
        <v>86663.199496077694</v>
      </c>
      <c r="M208">
        <v>0</v>
      </c>
      <c r="N208">
        <v>1.0775171549905E-2</v>
      </c>
      <c r="O208">
        <v>1.0438700404076E-2</v>
      </c>
      <c r="P208">
        <v>1.819165183106E-3</v>
      </c>
      <c r="Q208">
        <v>100.00000000366499</v>
      </c>
      <c r="R208">
        <v>20242.636576702502</v>
      </c>
      <c r="S208">
        <v>66320.736245770502</v>
      </c>
      <c r="T208">
        <v>86663.372822476696</v>
      </c>
    </row>
    <row r="209" spans="1:20" x14ac:dyDescent="0.2">
      <c r="A209">
        <v>223</v>
      </c>
      <c r="B209">
        <v>1508</v>
      </c>
      <c r="C209">
        <v>4.202992539267E-3</v>
      </c>
      <c r="D209">
        <v>903.83605999999895</v>
      </c>
      <c r="E209">
        <v>694.43585199999904</v>
      </c>
      <c r="F209">
        <v>3.119565520936E-3</v>
      </c>
      <c r="G209">
        <v>695.11151099999904</v>
      </c>
      <c r="H209">
        <v>811.67804000000001</v>
      </c>
      <c r="I209">
        <v>3105731.46724024</v>
      </c>
      <c r="J209">
        <v>49821.693958215503</v>
      </c>
      <c r="K209">
        <v>2352</v>
      </c>
      <c r="L209">
        <v>49821.693958215503</v>
      </c>
      <c r="M209">
        <v>0</v>
      </c>
      <c r="N209">
        <v>2.0150814036127999E-2</v>
      </c>
      <c r="O209">
        <v>5.5906791083799997E-3</v>
      </c>
      <c r="P209">
        <v>5.3865279405999998E-5</v>
      </c>
      <c r="Q209">
        <v>99.999931840928596</v>
      </c>
      <c r="R209">
        <v>36972.033878123002</v>
      </c>
      <c r="S209">
        <v>12749.759791639501</v>
      </c>
      <c r="T209">
        <v>49821.793601603502</v>
      </c>
    </row>
    <row r="210" spans="1:20" x14ac:dyDescent="0.2">
      <c r="A210">
        <v>224</v>
      </c>
      <c r="B210">
        <v>1533</v>
      </c>
      <c r="C210">
        <v>3.0345642960500001E-3</v>
      </c>
      <c r="D210">
        <v>811.35272199999895</v>
      </c>
      <c r="E210">
        <v>630.09436000000005</v>
      </c>
      <c r="F210">
        <v>2.4100320944009999E-3</v>
      </c>
      <c r="G210">
        <v>640.264771</v>
      </c>
      <c r="H210">
        <v>748.23046899999895</v>
      </c>
      <c r="I210">
        <v>3116883.8944596001</v>
      </c>
      <c r="J210">
        <v>59731.264299114802</v>
      </c>
      <c r="K210">
        <v>2353</v>
      </c>
      <c r="L210">
        <v>59731.264299114802</v>
      </c>
      <c r="M210">
        <v>0</v>
      </c>
      <c r="N210">
        <v>4.6746893493620004E-3</v>
      </c>
      <c r="O210">
        <v>3.9054879293209999E-3</v>
      </c>
      <c r="P210">
        <v>1.691626482342E-3</v>
      </c>
      <c r="Q210">
        <v>99.999999999939703</v>
      </c>
      <c r="R210">
        <v>36098.567839889503</v>
      </c>
      <c r="S210">
        <v>23532.8159217539</v>
      </c>
      <c r="T210">
        <v>59731.383761643403</v>
      </c>
    </row>
    <row r="211" spans="1:20" x14ac:dyDescent="0.2">
      <c r="A211">
        <v>225</v>
      </c>
      <c r="B211">
        <v>1389</v>
      </c>
      <c r="C211">
        <v>4.4643345516130004E-3</v>
      </c>
      <c r="D211">
        <v>1238.699707</v>
      </c>
      <c r="E211">
        <v>841.10437000000002</v>
      </c>
      <c r="F211">
        <v>3.0247567214210002E-3</v>
      </c>
      <c r="G211">
        <v>869.97723399999904</v>
      </c>
      <c r="H211">
        <v>1072.0167240000001</v>
      </c>
      <c r="I211">
        <v>3263097.2995293401</v>
      </c>
      <c r="J211">
        <v>89060.381206502803</v>
      </c>
      <c r="K211">
        <v>2354</v>
      </c>
      <c r="L211">
        <v>89060.381206502803</v>
      </c>
      <c r="M211">
        <v>0</v>
      </c>
      <c r="N211">
        <v>2.6246410383371999E-2</v>
      </c>
      <c r="O211">
        <v>4.6117843437239996E-3</v>
      </c>
      <c r="P211">
        <v>3.0147335020729998E-3</v>
      </c>
      <c r="Q211">
        <v>99.999931835660206</v>
      </c>
      <c r="R211">
        <v>79383.267496826593</v>
      </c>
      <c r="S211">
        <v>9577.2918986028799</v>
      </c>
      <c r="T211">
        <v>89060.559327265204</v>
      </c>
    </row>
    <row r="212" spans="1:20" x14ac:dyDescent="0.2">
      <c r="A212">
        <v>226</v>
      </c>
      <c r="B212">
        <v>1387</v>
      </c>
      <c r="C212">
        <v>5.017648997785E-3</v>
      </c>
      <c r="D212">
        <v>1225.8479</v>
      </c>
      <c r="E212">
        <v>819.50604199999896</v>
      </c>
      <c r="F212">
        <v>3.5459995931240002E-3</v>
      </c>
      <c r="G212">
        <v>830.30157499999905</v>
      </c>
      <c r="H212">
        <v>1045.674561</v>
      </c>
      <c r="I212">
        <v>3240850.8033669498</v>
      </c>
      <c r="J212">
        <v>80982.519538413006</v>
      </c>
      <c r="K212">
        <v>2355</v>
      </c>
      <c r="L212">
        <v>80982.519538413006</v>
      </c>
      <c r="M212">
        <v>0</v>
      </c>
      <c r="N212">
        <v>4.6397824420489002E-2</v>
      </c>
      <c r="O212">
        <v>5.676224347898E-3</v>
      </c>
      <c r="P212">
        <v>1.4877065540160001E-3</v>
      </c>
      <c r="Q212">
        <v>99.999931839285495</v>
      </c>
      <c r="R212">
        <v>67177.271237741006</v>
      </c>
      <c r="S212">
        <v>13705.4103338717</v>
      </c>
      <c r="T212">
        <v>80982.681503451997</v>
      </c>
    </row>
    <row r="213" spans="1:20" x14ac:dyDescent="0.2">
      <c r="A213">
        <v>227</v>
      </c>
      <c r="B213">
        <v>1447</v>
      </c>
      <c r="C213">
        <v>2.2868798881469999E-3</v>
      </c>
      <c r="D213">
        <v>780.87969999999905</v>
      </c>
      <c r="E213">
        <v>622.57580599999903</v>
      </c>
      <c r="F213">
        <v>2.0092299420729999E-3</v>
      </c>
      <c r="G213">
        <v>620.699341</v>
      </c>
      <c r="H213">
        <v>725.01251200000002</v>
      </c>
      <c r="I213">
        <v>3112498.4274529498</v>
      </c>
      <c r="J213">
        <v>69222.653459204899</v>
      </c>
      <c r="K213">
        <v>2356</v>
      </c>
      <c r="L213">
        <v>69222.653459204899</v>
      </c>
      <c r="M213">
        <v>0</v>
      </c>
      <c r="N213">
        <v>3.6486872972260002E-3</v>
      </c>
      <c r="O213">
        <v>2.6808467261060002E-3</v>
      </c>
      <c r="P213">
        <v>5.0735672706399997E-4</v>
      </c>
      <c r="Q213">
        <v>100.00000000366499</v>
      </c>
      <c r="R213">
        <v>56530.938014905201</v>
      </c>
      <c r="S213">
        <v>12591.8538896029</v>
      </c>
      <c r="T213">
        <v>69222.791904511905</v>
      </c>
    </row>
    <row r="214" spans="1:20" x14ac:dyDescent="0.2">
      <c r="A214">
        <v>228</v>
      </c>
      <c r="B214">
        <v>1498</v>
      </c>
      <c r="C214">
        <v>4.0537063226959999E-3</v>
      </c>
      <c r="D214">
        <v>909.81976299999906</v>
      </c>
      <c r="E214">
        <v>620.00640899999905</v>
      </c>
      <c r="F214">
        <v>3.5431362943180002E-3</v>
      </c>
      <c r="G214">
        <v>640.02569600000004</v>
      </c>
      <c r="H214">
        <v>830.00891100000001</v>
      </c>
      <c r="I214">
        <v>3098512.6513641798</v>
      </c>
      <c r="J214">
        <v>71493.426244861897</v>
      </c>
      <c r="K214">
        <v>2357</v>
      </c>
      <c r="L214">
        <v>71493.426244861897</v>
      </c>
      <c r="M214">
        <v>0</v>
      </c>
      <c r="N214">
        <v>1.5397991291686E-2</v>
      </c>
      <c r="O214">
        <v>4.7979517450410002E-3</v>
      </c>
      <c r="P214">
        <v>2.270564288137E-3</v>
      </c>
      <c r="Q214">
        <v>99.999931836651299</v>
      </c>
      <c r="R214">
        <v>49921.291785915499</v>
      </c>
      <c r="S214">
        <v>21472.277513962199</v>
      </c>
      <c r="T214">
        <v>71493.569231714398</v>
      </c>
    </row>
    <row r="215" spans="1:20" x14ac:dyDescent="0.2">
      <c r="A215">
        <v>229</v>
      </c>
      <c r="B215">
        <v>1448</v>
      </c>
      <c r="C215">
        <v>1.8436799541370001E-3</v>
      </c>
      <c r="D215">
        <v>762.884277</v>
      </c>
      <c r="E215">
        <v>629.05358899999896</v>
      </c>
      <c r="F215">
        <v>1.4654950283629999E-3</v>
      </c>
      <c r="G215">
        <v>629.95819100000006</v>
      </c>
      <c r="H215">
        <v>709.74218800000006</v>
      </c>
      <c r="I215">
        <v>3128526.0472442401</v>
      </c>
      <c r="J215">
        <v>72588.893587376297</v>
      </c>
      <c r="K215">
        <v>2358</v>
      </c>
      <c r="L215">
        <v>72588.893587376297</v>
      </c>
      <c r="M215">
        <v>0</v>
      </c>
      <c r="N215">
        <v>1.9119908239038998E-2</v>
      </c>
      <c r="O215">
        <v>2.6008499160920001E-3</v>
      </c>
      <c r="P215">
        <v>6.4363527215900002E-4</v>
      </c>
      <c r="Q215">
        <v>100.00000000366499</v>
      </c>
      <c r="R215">
        <v>43563.164064579803</v>
      </c>
      <c r="S215">
        <v>28925.87470058</v>
      </c>
      <c r="T215">
        <v>72589.038765163496</v>
      </c>
    </row>
    <row r="216" spans="1:20" x14ac:dyDescent="0.2">
      <c r="A216">
        <v>230</v>
      </c>
      <c r="B216">
        <v>1369</v>
      </c>
      <c r="C216">
        <v>4.2021575023609998E-3</v>
      </c>
      <c r="D216">
        <v>1128.1469729999901</v>
      </c>
      <c r="E216">
        <v>711.40557899999897</v>
      </c>
      <c r="F216">
        <v>3.633090257571E-3</v>
      </c>
      <c r="G216">
        <v>723.17443800000001</v>
      </c>
      <c r="H216">
        <v>993.40332000000001</v>
      </c>
      <c r="I216">
        <v>3195448.5984669998</v>
      </c>
      <c r="J216">
        <v>99173.197045994995</v>
      </c>
      <c r="K216">
        <v>2359</v>
      </c>
      <c r="L216">
        <v>99173.197045994995</v>
      </c>
      <c r="M216">
        <v>0</v>
      </c>
      <c r="N216">
        <v>7.6879927808509996E-3</v>
      </c>
      <c r="O216">
        <v>5.5995440850909999E-3</v>
      </c>
      <c r="P216">
        <v>1.5459920800009999E-3</v>
      </c>
      <c r="Q216">
        <v>100.00016382857</v>
      </c>
      <c r="R216">
        <v>64833.692093498001</v>
      </c>
      <c r="S216">
        <v>34239.703135062497</v>
      </c>
      <c r="T216">
        <v>99173.395392389095</v>
      </c>
    </row>
    <row r="217" spans="1:20" x14ac:dyDescent="0.2">
      <c r="A217">
        <v>231</v>
      </c>
      <c r="B217">
        <v>1502</v>
      </c>
      <c r="C217">
        <v>3.3244396936599999E-3</v>
      </c>
      <c r="D217">
        <v>904.39550799999904</v>
      </c>
      <c r="E217">
        <v>565.41479500000003</v>
      </c>
      <c r="F217">
        <v>1.76497280204E-3</v>
      </c>
      <c r="G217">
        <v>600.42321800000002</v>
      </c>
      <c r="H217">
        <v>735.39898700000003</v>
      </c>
      <c r="I217">
        <v>3062742.1296215202</v>
      </c>
      <c r="J217">
        <v>101966.269277335</v>
      </c>
      <c r="K217">
        <v>2360</v>
      </c>
      <c r="L217">
        <v>101966.269277335</v>
      </c>
      <c r="M217">
        <v>0</v>
      </c>
      <c r="N217">
        <v>2.5764224981648001E-2</v>
      </c>
      <c r="O217">
        <v>4.4451263956009996E-3</v>
      </c>
      <c r="P217">
        <v>1.02776715072E-3</v>
      </c>
      <c r="Q217">
        <v>99.999947782911306</v>
      </c>
      <c r="R217">
        <v>67803.803529632802</v>
      </c>
      <c r="S217">
        <v>34062.669732458598</v>
      </c>
      <c r="T217">
        <v>101966.47320987401</v>
      </c>
    </row>
    <row r="218" spans="1:20" x14ac:dyDescent="0.2">
      <c r="A218">
        <v>232</v>
      </c>
      <c r="B218">
        <v>1353</v>
      </c>
      <c r="C218">
        <v>4.7500182665320004E-3</v>
      </c>
      <c r="D218">
        <v>1039.689697</v>
      </c>
      <c r="E218">
        <v>695.58837900000003</v>
      </c>
      <c r="F218">
        <v>4.4176216911650003E-3</v>
      </c>
      <c r="G218">
        <v>729.14624000000003</v>
      </c>
      <c r="H218">
        <v>969.162598</v>
      </c>
      <c r="I218">
        <v>3153007.8426168999</v>
      </c>
      <c r="J218">
        <v>72442.104154527595</v>
      </c>
      <c r="K218">
        <v>2361</v>
      </c>
      <c r="L218">
        <v>72442.104154527595</v>
      </c>
      <c r="M218">
        <v>0</v>
      </c>
      <c r="N218">
        <v>1.6333053798909002E-2</v>
      </c>
      <c r="O218">
        <v>4.8229036780720004E-3</v>
      </c>
      <c r="P218">
        <v>4.0609781000910004E-3</v>
      </c>
      <c r="Q218">
        <v>99.999931838294401</v>
      </c>
      <c r="R218">
        <v>63901.795672270702</v>
      </c>
      <c r="S218">
        <v>8440.4534346269702</v>
      </c>
      <c r="T218">
        <v>72442.249038736001</v>
      </c>
    </row>
    <row r="219" spans="1:20" x14ac:dyDescent="0.2">
      <c r="A219">
        <v>233</v>
      </c>
      <c r="B219">
        <v>1518</v>
      </c>
      <c r="C219">
        <v>5.3097864451470004E-3</v>
      </c>
      <c r="D219">
        <v>1042.2935789999899</v>
      </c>
      <c r="E219">
        <v>682.95257600000002</v>
      </c>
      <c r="F219">
        <v>4.220985757917E-3</v>
      </c>
      <c r="G219">
        <v>699.88903800000003</v>
      </c>
      <c r="H219">
        <v>914.13116500000001</v>
      </c>
      <c r="I219">
        <v>3113911.35188238</v>
      </c>
      <c r="J219">
        <v>67675.227000593906</v>
      </c>
      <c r="K219">
        <v>2362</v>
      </c>
      <c r="L219">
        <v>67675.227000593906</v>
      </c>
      <c r="M219">
        <v>0</v>
      </c>
      <c r="N219">
        <v>8.9501932374050006E-3</v>
      </c>
      <c r="O219">
        <v>5.7192159715270001E-3</v>
      </c>
      <c r="P219">
        <v>2.7955590214230001E-3</v>
      </c>
      <c r="Q219">
        <v>100.00016382857</v>
      </c>
      <c r="R219">
        <v>57987.578706018903</v>
      </c>
      <c r="S219">
        <v>9587.7834812004894</v>
      </c>
      <c r="T219">
        <v>67675.362351047894</v>
      </c>
    </row>
    <row r="220" spans="1:20" x14ac:dyDescent="0.2">
      <c r="A220">
        <v>234</v>
      </c>
      <c r="B220">
        <v>1506</v>
      </c>
      <c r="C220">
        <v>3.7376943827150001E-3</v>
      </c>
      <c r="D220">
        <v>837.91790800000001</v>
      </c>
      <c r="E220">
        <v>600.40026899999896</v>
      </c>
      <c r="F220">
        <v>2.1657846235639999E-3</v>
      </c>
      <c r="G220">
        <v>600.40026899999896</v>
      </c>
      <c r="H220">
        <v>703.621399</v>
      </c>
      <c r="I220">
        <v>3067429.3708814201</v>
      </c>
      <c r="J220">
        <v>63546.564988942599</v>
      </c>
      <c r="K220">
        <v>2363</v>
      </c>
      <c r="L220">
        <v>63546.564988942599</v>
      </c>
      <c r="M220">
        <v>0</v>
      </c>
      <c r="N220">
        <v>3.6525411760210999E-2</v>
      </c>
      <c r="O220">
        <v>9.4776555906359999E-3</v>
      </c>
      <c r="P220">
        <v>1.3227683902500001E-3</v>
      </c>
      <c r="Q220">
        <v>99.999811885291606</v>
      </c>
      <c r="R220">
        <v>18386.557293175301</v>
      </c>
      <c r="S220">
        <v>45060.134977011898</v>
      </c>
      <c r="T220">
        <v>63546.692082072601</v>
      </c>
    </row>
    <row r="221" spans="1:20" x14ac:dyDescent="0.2">
      <c r="A221">
        <v>235</v>
      </c>
      <c r="B221">
        <v>1529</v>
      </c>
      <c r="C221">
        <v>6.8189802925720001E-3</v>
      </c>
      <c r="D221">
        <v>774.05877699999905</v>
      </c>
      <c r="E221">
        <v>630.09436000000005</v>
      </c>
      <c r="F221">
        <v>4.5558913209049999E-3</v>
      </c>
      <c r="G221">
        <v>637.21832300000005</v>
      </c>
      <c r="H221">
        <v>709.35736099999895</v>
      </c>
      <c r="I221">
        <v>3078285.3233518898</v>
      </c>
      <c r="J221">
        <v>21112.3087064543</v>
      </c>
      <c r="K221">
        <v>2364</v>
      </c>
      <c r="L221">
        <v>21112.3087064543</v>
      </c>
      <c r="M221">
        <v>0</v>
      </c>
      <c r="N221">
        <v>6.4770523428460004E-3</v>
      </c>
      <c r="O221">
        <v>9.4573787914329997E-3</v>
      </c>
      <c r="P221">
        <v>1.45072419611E-3</v>
      </c>
      <c r="Q221">
        <v>100.000163828431</v>
      </c>
      <c r="R221">
        <v>14092.511624536401</v>
      </c>
      <c r="S221">
        <v>6919.83914270693</v>
      </c>
      <c r="T221">
        <v>21112.350931071702</v>
      </c>
    </row>
    <row r="222" spans="1:20" x14ac:dyDescent="0.2">
      <c r="A222">
        <v>236</v>
      </c>
      <c r="B222">
        <v>1443</v>
      </c>
      <c r="C222">
        <v>4.2255837680599999E-3</v>
      </c>
      <c r="D222">
        <v>874.74920699999905</v>
      </c>
      <c r="E222">
        <v>658.23571800000002</v>
      </c>
      <c r="F222">
        <v>3.2380191737700001E-3</v>
      </c>
      <c r="G222">
        <v>666.89862100000005</v>
      </c>
      <c r="H222">
        <v>791.332581</v>
      </c>
      <c r="I222">
        <v>3144837.3528421302</v>
      </c>
      <c r="J222">
        <v>51238.716561856498</v>
      </c>
      <c r="K222">
        <v>2365</v>
      </c>
      <c r="L222">
        <v>51238.716561856498</v>
      </c>
      <c r="M222">
        <v>0</v>
      </c>
      <c r="N222">
        <v>1.5455970911889E-2</v>
      </c>
      <c r="O222">
        <v>5.0260268605539999E-3</v>
      </c>
      <c r="P222">
        <v>1.6715897665460001E-3</v>
      </c>
      <c r="Q222">
        <v>99.999999999939703</v>
      </c>
      <c r="R222">
        <v>38601.170547439302</v>
      </c>
      <c r="S222">
        <v>12537.648491850399</v>
      </c>
      <c r="T222">
        <v>51238.819039289701</v>
      </c>
    </row>
    <row r="223" spans="1:20" x14ac:dyDescent="0.2">
      <c r="A223">
        <v>237</v>
      </c>
      <c r="B223">
        <v>1437</v>
      </c>
      <c r="C223">
        <v>3.7390600794519999E-3</v>
      </c>
      <c r="D223">
        <v>742.59393299999897</v>
      </c>
      <c r="E223">
        <v>600.40026899999896</v>
      </c>
      <c r="F223">
        <v>2.8667174259269998E-3</v>
      </c>
      <c r="G223">
        <v>600.40026899999896</v>
      </c>
      <c r="H223">
        <v>682.16461200000003</v>
      </c>
      <c r="I223">
        <v>3051593.3034319398</v>
      </c>
      <c r="J223">
        <v>38029.253603444202</v>
      </c>
      <c r="K223">
        <v>2366</v>
      </c>
      <c r="L223">
        <v>38029.253603444202</v>
      </c>
      <c r="M223">
        <v>0</v>
      </c>
      <c r="N223">
        <v>1.2028842256565E-2</v>
      </c>
      <c r="O223">
        <v>6.8842385052160001E-3</v>
      </c>
      <c r="P223">
        <v>0</v>
      </c>
      <c r="Q223">
        <v>99.999931839285495</v>
      </c>
      <c r="R223">
        <v>20480.270239727601</v>
      </c>
      <c r="S223">
        <v>17449.059490384399</v>
      </c>
      <c r="T223">
        <v>38029.3296619514</v>
      </c>
    </row>
    <row r="224" spans="1:20" x14ac:dyDescent="0.2">
      <c r="A224">
        <v>238</v>
      </c>
      <c r="B224">
        <v>1514</v>
      </c>
      <c r="C224">
        <v>4.4385427285979998E-3</v>
      </c>
      <c r="D224">
        <v>839.22997999999905</v>
      </c>
      <c r="E224">
        <v>600.42321800000002</v>
      </c>
      <c r="F224">
        <v>2.860048093081E-3</v>
      </c>
      <c r="G224">
        <v>600.42321800000002</v>
      </c>
      <c r="H224">
        <v>715.83252000000005</v>
      </c>
      <c r="I224">
        <v>3048578.79110512</v>
      </c>
      <c r="J224">
        <v>53802.965658378598</v>
      </c>
      <c r="K224">
        <v>2367</v>
      </c>
      <c r="L224">
        <v>53802.965658378598</v>
      </c>
      <c r="M224">
        <v>0</v>
      </c>
      <c r="N224">
        <v>9.7280464556975005E-2</v>
      </c>
      <c r="O224">
        <v>8.2800138908610006E-3</v>
      </c>
      <c r="P224">
        <v>0</v>
      </c>
      <c r="Q224">
        <v>100.00000000366499</v>
      </c>
      <c r="R224">
        <v>27666.522807446101</v>
      </c>
      <c r="S224">
        <v>26036.550456860001</v>
      </c>
      <c r="T224">
        <v>53803.073264309904</v>
      </c>
    </row>
    <row r="225" spans="1:20" x14ac:dyDescent="0.2">
      <c r="A225">
        <v>239</v>
      </c>
      <c r="B225">
        <v>1522</v>
      </c>
      <c r="C225">
        <v>5.1483541620089999E-3</v>
      </c>
      <c r="D225">
        <v>731.32037400000002</v>
      </c>
      <c r="E225">
        <v>622.57580599999903</v>
      </c>
      <c r="F225">
        <v>3.3244667170010001E-3</v>
      </c>
      <c r="G225">
        <v>622.03454599999895</v>
      </c>
      <c r="H225">
        <v>674.69958499999905</v>
      </c>
      <c r="I225">
        <v>3064299.5492316</v>
      </c>
      <c r="J225">
        <v>21122.200333934299</v>
      </c>
      <c r="K225">
        <v>2368</v>
      </c>
      <c r="L225">
        <v>21122.200333934299</v>
      </c>
      <c r="M225">
        <v>0</v>
      </c>
      <c r="N225">
        <v>9.7546595096490007E-3</v>
      </c>
      <c r="O225">
        <v>1.326083747673E-2</v>
      </c>
      <c r="P225">
        <v>5.4768391200399997E-4</v>
      </c>
      <c r="Q225">
        <v>99.999999996214399</v>
      </c>
      <c r="R225">
        <v>7571.3531653448799</v>
      </c>
      <c r="S225">
        <v>13450.8894129939</v>
      </c>
      <c r="T225">
        <v>21122.242578335001</v>
      </c>
    </row>
    <row r="226" spans="1:20" x14ac:dyDescent="0.2">
      <c r="A226">
        <v>240</v>
      </c>
      <c r="B226">
        <v>1373</v>
      </c>
      <c r="C226">
        <v>8.6977318561580006E-3</v>
      </c>
      <c r="D226">
        <v>1161.160889</v>
      </c>
      <c r="E226">
        <v>819.21758999999895</v>
      </c>
      <c r="F226">
        <v>6.8760635380730002E-3</v>
      </c>
      <c r="G226">
        <v>826.63934300000005</v>
      </c>
      <c r="H226">
        <v>1029.3839109999899</v>
      </c>
      <c r="I226">
        <v>3199260.4017981002</v>
      </c>
      <c r="J226">
        <v>39314.076894414997</v>
      </c>
      <c r="K226">
        <v>2369</v>
      </c>
      <c r="L226">
        <v>39314.076894414997</v>
      </c>
      <c r="M226">
        <v>0</v>
      </c>
      <c r="N226">
        <v>1.2065454131317E-2</v>
      </c>
      <c r="O226">
        <v>1.1192295303909E-2</v>
      </c>
      <c r="P226">
        <v>3.6097234422159999E-3</v>
      </c>
      <c r="Q226">
        <v>99.999999996214399</v>
      </c>
      <c r="R226">
        <v>26268.815469229499</v>
      </c>
      <c r="S226">
        <v>12945.340053342999</v>
      </c>
      <c r="T226">
        <v>39314.155522568799</v>
      </c>
    </row>
    <row r="227" spans="1:20" x14ac:dyDescent="0.2">
      <c r="A227">
        <v>241</v>
      </c>
      <c r="B227">
        <v>1343</v>
      </c>
      <c r="C227">
        <v>3.7313664714089998E-3</v>
      </c>
      <c r="D227">
        <v>974.31103499999904</v>
      </c>
      <c r="E227">
        <v>595.86694299999897</v>
      </c>
      <c r="F227">
        <v>3.041833481432E-3</v>
      </c>
      <c r="G227">
        <v>619.11346400000002</v>
      </c>
      <c r="H227">
        <v>850.49597200000005</v>
      </c>
      <c r="I227">
        <v>3088879.7714367998</v>
      </c>
      <c r="J227">
        <v>101422.386383053</v>
      </c>
      <c r="K227">
        <v>2370</v>
      </c>
      <c r="L227">
        <v>101422.386383053</v>
      </c>
      <c r="M227">
        <v>0</v>
      </c>
      <c r="N227">
        <v>2.6275666273539999E-3</v>
      </c>
      <c r="O227">
        <v>4.2415994356349998E-3</v>
      </c>
      <c r="P227">
        <v>2.3507938704709999E-3</v>
      </c>
      <c r="Q227">
        <v>99.9999477754629</v>
      </c>
      <c r="R227">
        <v>74039.114926533293</v>
      </c>
      <c r="S227">
        <v>27283.4743535177</v>
      </c>
      <c r="T227">
        <v>101422.589227826</v>
      </c>
    </row>
    <row r="228" spans="1:20" x14ac:dyDescent="0.2">
      <c r="A228">
        <v>242</v>
      </c>
      <c r="B228">
        <v>1433</v>
      </c>
      <c r="C228">
        <v>3.0164364780880001E-3</v>
      </c>
      <c r="D228">
        <v>853.59454300000004</v>
      </c>
      <c r="E228">
        <v>630.54486099999895</v>
      </c>
      <c r="F228">
        <v>1.798690504853E-3</v>
      </c>
      <c r="G228">
        <v>640.37756300000001</v>
      </c>
      <c r="H228">
        <v>740.13037099999895</v>
      </c>
      <c r="I228">
        <v>3116193.7163502201</v>
      </c>
      <c r="J228">
        <v>73944.763504970993</v>
      </c>
      <c r="K228">
        <v>2371</v>
      </c>
      <c r="L228">
        <v>73944.763504970993</v>
      </c>
      <c r="M228">
        <v>0</v>
      </c>
      <c r="N228">
        <v>2.0532255060079999E-3</v>
      </c>
      <c r="O228">
        <v>3.4532835200339999E-3</v>
      </c>
      <c r="P228">
        <v>1.321447923212E-3</v>
      </c>
      <c r="Q228">
        <v>99.999931835660206</v>
      </c>
      <c r="R228">
        <v>58758.096066761696</v>
      </c>
      <c r="S228">
        <v>15086.815395900599</v>
      </c>
      <c r="T228">
        <v>73944.911394498005</v>
      </c>
    </row>
    <row r="229" spans="1:20" x14ac:dyDescent="0.2">
      <c r="A229">
        <v>243</v>
      </c>
      <c r="B229">
        <v>1424</v>
      </c>
      <c r="C229">
        <v>2.9581330529410001E-3</v>
      </c>
      <c r="D229">
        <v>835.02081299999895</v>
      </c>
      <c r="E229">
        <v>591.36364700000001</v>
      </c>
      <c r="F229">
        <v>2.1253528237950002E-3</v>
      </c>
      <c r="G229">
        <v>599.92370600000004</v>
      </c>
      <c r="H229">
        <v>731.22039800000005</v>
      </c>
      <c r="I229">
        <v>3052780.9024959002</v>
      </c>
      <c r="J229">
        <v>82368.562075913098</v>
      </c>
      <c r="K229">
        <v>2372</v>
      </c>
      <c r="L229">
        <v>82368.562075913098</v>
      </c>
      <c r="M229">
        <v>0</v>
      </c>
      <c r="N229">
        <v>8.5559271118250003E-3</v>
      </c>
      <c r="O229">
        <v>3.230495198873E-3</v>
      </c>
      <c r="P229">
        <v>8.8159845968999997E-4</v>
      </c>
      <c r="Q229">
        <v>99.999999999939703</v>
      </c>
      <c r="R229">
        <v>72491.0869531629</v>
      </c>
      <c r="S229">
        <v>9777.6398598744399</v>
      </c>
      <c r="T229">
        <v>82368.726813037298</v>
      </c>
    </row>
    <row r="230" spans="1:20" x14ac:dyDescent="0.2">
      <c r="A230">
        <v>244</v>
      </c>
      <c r="B230">
        <v>1516</v>
      </c>
      <c r="C230">
        <v>4.1516465996979997E-3</v>
      </c>
      <c r="D230">
        <v>892.98065199999905</v>
      </c>
      <c r="E230">
        <v>600.42321800000002</v>
      </c>
      <c r="F230">
        <v>3.4030377086900002E-3</v>
      </c>
      <c r="G230">
        <v>600.46258499999897</v>
      </c>
      <c r="H230">
        <v>780.31604000000004</v>
      </c>
      <c r="I230">
        <v>3065321.6736074002</v>
      </c>
      <c r="J230">
        <v>70467.807645595196</v>
      </c>
      <c r="K230">
        <v>2373</v>
      </c>
      <c r="L230">
        <v>70467.807645595196</v>
      </c>
      <c r="M230">
        <v>0</v>
      </c>
      <c r="N230">
        <v>3.8236290942460002E-3</v>
      </c>
      <c r="O230">
        <v>8.5143228494889995E-3</v>
      </c>
      <c r="P230">
        <v>1.554693214188E-3</v>
      </c>
      <c r="Q230">
        <v>139.19448025301301</v>
      </c>
      <c r="R230">
        <v>26249.407491562</v>
      </c>
      <c r="S230">
        <v>44079.346609395398</v>
      </c>
      <c r="T230">
        <v>70467.948581210498</v>
      </c>
    </row>
    <row r="231" spans="1:20" x14ac:dyDescent="0.2">
      <c r="A231">
        <v>245</v>
      </c>
      <c r="B231">
        <v>1431</v>
      </c>
      <c r="C231">
        <v>2.8655791291269999E-3</v>
      </c>
      <c r="D231">
        <v>721.13696300000004</v>
      </c>
      <c r="E231">
        <v>600.40026899999896</v>
      </c>
      <c r="F231">
        <v>2.4821933359750002E-3</v>
      </c>
      <c r="G231">
        <v>600.40026899999896</v>
      </c>
      <c r="H231">
        <v>678.83776899999896</v>
      </c>
      <c r="I231">
        <v>3055697.4855353599</v>
      </c>
      <c r="J231">
        <v>42133.435706869903</v>
      </c>
      <c r="K231">
        <v>2374</v>
      </c>
      <c r="L231">
        <v>42133.435706869903</v>
      </c>
      <c r="M231">
        <v>0</v>
      </c>
      <c r="N231">
        <v>5.0866718397850003E-3</v>
      </c>
      <c r="O231">
        <v>3.8317324681399999E-3</v>
      </c>
      <c r="P231">
        <v>0</v>
      </c>
      <c r="Q231">
        <v>100.00016383120401</v>
      </c>
      <c r="R231">
        <v>31376.999426690101</v>
      </c>
      <c r="S231">
        <v>10656.5203832199</v>
      </c>
      <c r="T231">
        <v>42133.519973741299</v>
      </c>
    </row>
    <row r="232" spans="1:20" x14ac:dyDescent="0.2">
      <c r="A232">
        <v>246</v>
      </c>
      <c r="B232">
        <v>1377</v>
      </c>
      <c r="C232">
        <v>4.9809082740759998E-3</v>
      </c>
      <c r="D232">
        <v>1115.575317</v>
      </c>
      <c r="E232">
        <v>715.34191899999905</v>
      </c>
      <c r="F232">
        <v>3.2213340846179998E-3</v>
      </c>
      <c r="G232">
        <v>722.11956799999905</v>
      </c>
      <c r="H232">
        <v>916.25366199999905</v>
      </c>
      <c r="I232">
        <v>3176825.7487373999</v>
      </c>
      <c r="J232">
        <v>80353.496988307204</v>
      </c>
      <c r="K232">
        <v>2375</v>
      </c>
      <c r="L232">
        <v>80353.496988307204</v>
      </c>
      <c r="M232">
        <v>0</v>
      </c>
      <c r="N232">
        <v>7.3425446847920003E-3</v>
      </c>
      <c r="O232">
        <v>1.1123308824178E-2</v>
      </c>
      <c r="P232">
        <v>1.51521346982E-3</v>
      </c>
      <c r="Q232">
        <v>100.00000000366499</v>
      </c>
      <c r="R232">
        <v>28923.372490261001</v>
      </c>
      <c r="S232">
        <v>51330.285205036504</v>
      </c>
      <c r="T232">
        <v>80353.657695301095</v>
      </c>
    </row>
    <row r="233" spans="1:20" x14ac:dyDescent="0.2">
      <c r="A233">
        <v>247</v>
      </c>
      <c r="B233">
        <v>1357</v>
      </c>
      <c r="C233">
        <v>5.5235783233999998E-3</v>
      </c>
      <c r="D233">
        <v>842.21527100000003</v>
      </c>
      <c r="E233">
        <v>697.10430899999903</v>
      </c>
      <c r="F233">
        <v>2.6389600104739998E-3</v>
      </c>
      <c r="G233">
        <v>688.44409199999905</v>
      </c>
      <c r="H233">
        <v>740.44055200000003</v>
      </c>
      <c r="I233">
        <v>3106857.3107146202</v>
      </c>
      <c r="J233">
        <v>26271.187535305398</v>
      </c>
      <c r="K233">
        <v>2376</v>
      </c>
      <c r="L233">
        <v>26271.187535305398</v>
      </c>
      <c r="M233">
        <v>0</v>
      </c>
      <c r="N233">
        <v>9.1986346674090003E-3</v>
      </c>
      <c r="O233">
        <v>8.519376919679E-3</v>
      </c>
      <c r="P233">
        <v>1.4021609295379999E-3</v>
      </c>
      <c r="Q233">
        <v>99.999931835660206</v>
      </c>
      <c r="R233">
        <v>15103.5319317346</v>
      </c>
      <c r="S233">
        <v>11067.7082141102</v>
      </c>
      <c r="T233">
        <v>26271.240077680501</v>
      </c>
    </row>
    <row r="234" spans="1:20" x14ac:dyDescent="0.2">
      <c r="A234">
        <v>248</v>
      </c>
      <c r="B234">
        <v>1512</v>
      </c>
      <c r="C234">
        <v>3.0269545757109998E-3</v>
      </c>
      <c r="D234">
        <v>782.91717500000004</v>
      </c>
      <c r="E234">
        <v>564.547729</v>
      </c>
      <c r="F234">
        <v>2.7724438503650001E-3</v>
      </c>
      <c r="G234">
        <v>577.47576900000001</v>
      </c>
      <c r="H234">
        <v>727.48223900000005</v>
      </c>
      <c r="I234">
        <v>3032937.87769714</v>
      </c>
      <c r="J234">
        <v>72141.632964114004</v>
      </c>
      <c r="K234">
        <v>2377</v>
      </c>
      <c r="L234">
        <v>72141.632964114004</v>
      </c>
      <c r="M234">
        <v>0</v>
      </c>
      <c r="N234">
        <v>1.3317833590289999E-3</v>
      </c>
      <c r="O234">
        <v>4.1764166389699998E-3</v>
      </c>
      <c r="P234">
        <v>1.2642354721819999E-3</v>
      </c>
      <c r="Q234">
        <v>99.999947779188204</v>
      </c>
      <c r="R234">
        <v>43664.499853760703</v>
      </c>
      <c r="S234">
        <v>28377.2774458399</v>
      </c>
      <c r="T234">
        <v>72141.777247379898</v>
      </c>
    </row>
    <row r="235" spans="1:20" x14ac:dyDescent="0.2">
      <c r="A235">
        <v>249</v>
      </c>
      <c r="B235">
        <v>1408</v>
      </c>
      <c r="C235">
        <v>2.0851178540120001E-3</v>
      </c>
      <c r="D235">
        <v>719.59356700000001</v>
      </c>
      <c r="E235">
        <v>536.50555399999905</v>
      </c>
      <c r="F235">
        <v>1.6588768165799999E-3</v>
      </c>
      <c r="G235">
        <v>543.29003899999896</v>
      </c>
      <c r="H235">
        <v>652.53582800000004</v>
      </c>
      <c r="I235">
        <v>3004452.7259555599</v>
      </c>
      <c r="J235">
        <v>87807.0333759434</v>
      </c>
      <c r="K235">
        <v>2378</v>
      </c>
      <c r="L235">
        <v>87807.0333759434</v>
      </c>
      <c r="M235">
        <v>0</v>
      </c>
      <c r="N235">
        <v>2.4268255078717001E-2</v>
      </c>
      <c r="O235">
        <v>2.653864560852E-3</v>
      </c>
      <c r="P235">
        <v>1.213137803962E-3</v>
      </c>
      <c r="Q235">
        <v>99.999931835491296</v>
      </c>
      <c r="R235">
        <v>51543.864219048097</v>
      </c>
      <c r="S235">
        <v>36163.344839126497</v>
      </c>
      <c r="T235">
        <v>87807.2089900102</v>
      </c>
    </row>
    <row r="236" spans="1:20" x14ac:dyDescent="0.2">
      <c r="A236">
        <v>250</v>
      </c>
      <c r="B236">
        <v>1418</v>
      </c>
      <c r="C236">
        <v>1.9702454472949999E-3</v>
      </c>
      <c r="D236">
        <v>704.22375499999896</v>
      </c>
      <c r="E236">
        <v>522.91009499999905</v>
      </c>
      <c r="F236">
        <v>1.4883501269380001E-3</v>
      </c>
      <c r="G236">
        <v>527.066101</v>
      </c>
      <c r="H236">
        <v>629.79119900000001</v>
      </c>
      <c r="I236">
        <v>2988042.9914468601</v>
      </c>
      <c r="J236">
        <v>92025.925119580905</v>
      </c>
      <c r="K236">
        <v>2379</v>
      </c>
      <c r="L236">
        <v>92025.925119580905</v>
      </c>
      <c r="M236">
        <v>0</v>
      </c>
      <c r="N236">
        <v>2.415900478507E-2</v>
      </c>
      <c r="O236">
        <v>2.1282012366380001E-3</v>
      </c>
      <c r="P236">
        <v>1.0539705710350001E-3</v>
      </c>
      <c r="Q236">
        <v>99.999931838294401</v>
      </c>
      <c r="R236">
        <v>76343.668611608606</v>
      </c>
      <c r="S236">
        <v>15582.440627984201</v>
      </c>
      <c r="T236">
        <v>92026.109171431104</v>
      </c>
    </row>
    <row r="237" spans="1:20" x14ac:dyDescent="0.2">
      <c r="A237">
        <v>251</v>
      </c>
      <c r="B237">
        <v>1504</v>
      </c>
      <c r="C237">
        <v>3.276390346376E-3</v>
      </c>
      <c r="D237">
        <v>681.26190199999905</v>
      </c>
      <c r="E237">
        <v>600.40026899999896</v>
      </c>
      <c r="F237">
        <v>3.1068948108129999E-3</v>
      </c>
      <c r="G237">
        <v>600.40026899999896</v>
      </c>
      <c r="H237">
        <v>657.90911900000003</v>
      </c>
      <c r="I237">
        <v>3028444.0937116402</v>
      </c>
      <c r="J237">
        <v>24680.0974399929</v>
      </c>
      <c r="K237">
        <v>2380</v>
      </c>
      <c r="L237">
        <v>24680.0974399929</v>
      </c>
      <c r="M237">
        <v>0</v>
      </c>
      <c r="N237">
        <v>2.1649254603009998E-3</v>
      </c>
      <c r="O237">
        <v>5.1427708546769998E-3</v>
      </c>
      <c r="P237">
        <v>0</v>
      </c>
      <c r="Q237">
        <v>99.999947782913395</v>
      </c>
      <c r="R237">
        <v>15681.2941056746</v>
      </c>
      <c r="S237">
        <v>8898.8527467302101</v>
      </c>
      <c r="T237">
        <v>24680.1468001877</v>
      </c>
    </row>
    <row r="238" spans="1:20" x14ac:dyDescent="0.2">
      <c r="A238">
        <v>252</v>
      </c>
      <c r="B238">
        <v>1347</v>
      </c>
      <c r="C238">
        <v>3.1161301537779998E-3</v>
      </c>
      <c r="D238">
        <v>951.57037400000002</v>
      </c>
      <c r="E238">
        <v>582.26501499999904</v>
      </c>
      <c r="F238">
        <v>1.5585188892790001E-3</v>
      </c>
      <c r="G238">
        <v>603.30456500000003</v>
      </c>
      <c r="H238">
        <v>741.83441200000004</v>
      </c>
      <c r="I238">
        <v>3104406.5732925199</v>
      </c>
      <c r="J238">
        <v>118514.099467957</v>
      </c>
      <c r="K238">
        <v>2381</v>
      </c>
      <c r="L238">
        <v>118514.099467957</v>
      </c>
      <c r="M238">
        <v>0</v>
      </c>
      <c r="N238">
        <v>1.9644787105813001E-2</v>
      </c>
      <c r="O238">
        <v>8.5073365429820004E-3</v>
      </c>
      <c r="P238">
        <v>1.190718422925E-3</v>
      </c>
      <c r="Q238">
        <v>100.000163828431</v>
      </c>
      <c r="R238">
        <v>30935.533351392402</v>
      </c>
      <c r="S238">
        <v>87478.802980935696</v>
      </c>
      <c r="T238">
        <v>118514.336496156</v>
      </c>
    </row>
    <row r="239" spans="1:20" x14ac:dyDescent="0.2">
      <c r="A239">
        <v>253</v>
      </c>
      <c r="B239">
        <v>1422</v>
      </c>
      <c r="C239">
        <v>3.4915761384509999E-3</v>
      </c>
      <c r="D239">
        <v>790.77069100000006</v>
      </c>
      <c r="E239">
        <v>548.32824700000003</v>
      </c>
      <c r="F239">
        <v>1.951882240347E-3</v>
      </c>
      <c r="G239">
        <v>549.98687700000005</v>
      </c>
      <c r="H239">
        <v>651.63562000000002</v>
      </c>
      <c r="I239">
        <v>2993838.48955853</v>
      </c>
      <c r="J239">
        <v>69436.390439859606</v>
      </c>
      <c r="K239">
        <v>2382</v>
      </c>
      <c r="L239">
        <v>69436.390439859606</v>
      </c>
      <c r="M239">
        <v>0</v>
      </c>
      <c r="N239">
        <v>6.6320977845369996E-3</v>
      </c>
      <c r="O239">
        <v>8.0957228598329996E-3</v>
      </c>
      <c r="P239">
        <v>9.59741224853E-4</v>
      </c>
      <c r="Q239">
        <v>99.999931840928596</v>
      </c>
      <c r="R239">
        <v>24556.4805078106</v>
      </c>
      <c r="S239">
        <v>44780.048872988897</v>
      </c>
      <c r="T239">
        <v>69436.529312640501</v>
      </c>
    </row>
    <row r="240" spans="1:20" x14ac:dyDescent="0.2">
      <c r="A240">
        <v>254</v>
      </c>
      <c r="B240">
        <v>1398</v>
      </c>
      <c r="C240">
        <v>3.527851055395E-3</v>
      </c>
      <c r="D240">
        <v>808.81756600000006</v>
      </c>
      <c r="E240">
        <v>529.72912599999904</v>
      </c>
      <c r="F240">
        <v>2.4199381692600001E-3</v>
      </c>
      <c r="G240">
        <v>536.35931400000004</v>
      </c>
      <c r="H240">
        <v>679.94036900000003</v>
      </c>
      <c r="I240">
        <v>2965859.9479332399</v>
      </c>
      <c r="J240">
        <v>79110.040536784407</v>
      </c>
      <c r="K240">
        <v>2383</v>
      </c>
      <c r="L240">
        <v>79110.040536784407</v>
      </c>
      <c r="M240">
        <v>0</v>
      </c>
      <c r="N240">
        <v>2.5670179285253E-2</v>
      </c>
      <c r="O240">
        <v>4.1557043828889997E-3</v>
      </c>
      <c r="P240">
        <v>1.4790632609649999E-3</v>
      </c>
      <c r="Q240">
        <v>100.00016382857</v>
      </c>
      <c r="R240">
        <v>59649.720223816097</v>
      </c>
      <c r="S240">
        <v>19360.4783692208</v>
      </c>
      <c r="T240">
        <v>79110.198756865502</v>
      </c>
    </row>
    <row r="241" spans="1:20" x14ac:dyDescent="0.2">
      <c r="A241">
        <v>255</v>
      </c>
      <c r="B241">
        <v>1568</v>
      </c>
      <c r="C241">
        <v>3.3474553240000001E-3</v>
      </c>
      <c r="D241">
        <v>721.986267</v>
      </c>
      <c r="E241">
        <v>520.16503899999896</v>
      </c>
      <c r="F241">
        <v>3.4744204258349998E-3</v>
      </c>
      <c r="G241">
        <v>520.57763699999896</v>
      </c>
      <c r="H241">
        <v>677.68469200000004</v>
      </c>
      <c r="I241">
        <v>2829123.5531601501</v>
      </c>
      <c r="J241">
        <v>60290.939972525601</v>
      </c>
      <c r="K241">
        <v>2384</v>
      </c>
      <c r="L241">
        <v>60290.939972525601</v>
      </c>
      <c r="M241">
        <v>0</v>
      </c>
      <c r="N241">
        <v>1.1151143279139999E-3</v>
      </c>
      <c r="O241">
        <v>3.9285856558919996E-3</v>
      </c>
      <c r="P241">
        <v>8.8632162075699997E-4</v>
      </c>
      <c r="Q241">
        <v>99.999811885289503</v>
      </c>
      <c r="R241">
        <v>48766.800052078601</v>
      </c>
      <c r="S241">
        <v>11424.260690441601</v>
      </c>
      <c r="T241">
        <v>60291.060554405602</v>
      </c>
    </row>
    <row r="242" spans="1:20" x14ac:dyDescent="0.2">
      <c r="A242">
        <v>256</v>
      </c>
      <c r="B242">
        <v>1416</v>
      </c>
      <c r="C242">
        <v>1.3959345403400001E-3</v>
      </c>
      <c r="D242">
        <v>615.844604</v>
      </c>
      <c r="E242">
        <v>514.97375499999896</v>
      </c>
      <c r="F242">
        <v>4.54102370141E-4</v>
      </c>
      <c r="G242">
        <v>514.97375499999896</v>
      </c>
      <c r="H242">
        <v>539.58398399999896</v>
      </c>
      <c r="I242">
        <v>2931019.62070014</v>
      </c>
      <c r="J242">
        <v>72260.443512915794</v>
      </c>
      <c r="K242">
        <v>2385</v>
      </c>
      <c r="L242">
        <v>72260.443512915794</v>
      </c>
      <c r="M242">
        <v>0</v>
      </c>
      <c r="N242">
        <v>8.1085417439740008E-3</v>
      </c>
      <c r="O242">
        <v>7.3605793288079998E-3</v>
      </c>
      <c r="P242">
        <v>3.9838394851999999E-4</v>
      </c>
      <c r="Q242">
        <v>99.999931838125505</v>
      </c>
      <c r="R242">
        <v>10242.829051639899</v>
      </c>
      <c r="S242">
        <v>61917.759050324799</v>
      </c>
      <c r="T242">
        <v>72260.588033802895</v>
      </c>
    </row>
    <row r="243" spans="1:20" x14ac:dyDescent="0.2">
      <c r="A243">
        <v>257</v>
      </c>
      <c r="B243">
        <v>1396</v>
      </c>
      <c r="C243">
        <v>3.3541925597339998E-3</v>
      </c>
      <c r="D243">
        <v>795.85626200000002</v>
      </c>
      <c r="E243">
        <v>514.97375499999896</v>
      </c>
      <c r="F243">
        <v>2.618038199896E-3</v>
      </c>
      <c r="G243">
        <v>514.97375499999896</v>
      </c>
      <c r="H243">
        <v>679.40106200000002</v>
      </c>
      <c r="I243">
        <v>2942221.5108791399</v>
      </c>
      <c r="J243">
        <v>83740.722095660502</v>
      </c>
      <c r="K243">
        <v>2386</v>
      </c>
      <c r="L243">
        <v>83740.722095660502</v>
      </c>
      <c r="M243">
        <v>0</v>
      </c>
      <c r="N243">
        <v>1.873175023082E-3</v>
      </c>
      <c r="O243">
        <v>4.08943189572E-3</v>
      </c>
      <c r="P243">
        <v>0</v>
      </c>
      <c r="Q243">
        <v>99.9999318407597</v>
      </c>
      <c r="R243">
        <v>68639.302120219494</v>
      </c>
      <c r="S243">
        <v>15001.587525044401</v>
      </c>
      <c r="T243">
        <v>83740.889577104695</v>
      </c>
    </row>
    <row r="244" spans="1:20" x14ac:dyDescent="0.2">
      <c r="A244">
        <v>258</v>
      </c>
      <c r="B244">
        <v>1392</v>
      </c>
      <c r="C244">
        <v>3.0318358112080002E-3</v>
      </c>
      <c r="D244">
        <v>801.13714600000003</v>
      </c>
      <c r="E244">
        <v>514.98358199999905</v>
      </c>
      <c r="F244">
        <v>1.765195459788E-3</v>
      </c>
      <c r="G244">
        <v>514.98358199999905</v>
      </c>
      <c r="H244">
        <v>639.93682899999897</v>
      </c>
      <c r="I244">
        <v>2911022.91605609</v>
      </c>
      <c r="J244">
        <v>94382.935560743106</v>
      </c>
      <c r="K244">
        <v>2387</v>
      </c>
      <c r="L244">
        <v>94382.935560743106</v>
      </c>
      <c r="M244">
        <v>0</v>
      </c>
      <c r="N244">
        <v>1.323181478543E-2</v>
      </c>
      <c r="O244">
        <v>4.1385977113659999E-3</v>
      </c>
      <c r="P244">
        <v>-3.8601378300000001E-7</v>
      </c>
      <c r="Q244">
        <v>100.000163833838</v>
      </c>
      <c r="R244">
        <v>68825.433044178906</v>
      </c>
      <c r="S244">
        <v>25457.6911186014</v>
      </c>
      <c r="T244">
        <v>94383.124326614197</v>
      </c>
    </row>
    <row r="245" spans="1:20" x14ac:dyDescent="0.2">
      <c r="A245">
        <v>259</v>
      </c>
      <c r="B245">
        <v>1543</v>
      </c>
      <c r="C245">
        <v>4.4839816098169996E-3</v>
      </c>
      <c r="D245">
        <v>646.85357699999895</v>
      </c>
      <c r="E245">
        <v>420.32791099999901</v>
      </c>
      <c r="F245">
        <v>4.4075927085250001E-3</v>
      </c>
      <c r="G245">
        <v>439.95410199999901</v>
      </c>
      <c r="H245">
        <v>606.95404099999905</v>
      </c>
      <c r="I245">
        <v>2720338.2105579898</v>
      </c>
      <c r="J245">
        <v>50518.865979300499</v>
      </c>
      <c r="K245">
        <v>2388</v>
      </c>
      <c r="L245">
        <v>50518.865979300499</v>
      </c>
      <c r="M245">
        <v>0</v>
      </c>
      <c r="N245">
        <v>2.8302695897305E-2</v>
      </c>
      <c r="O245">
        <v>4.8981275981580001E-3</v>
      </c>
      <c r="P245">
        <v>2.6081670965159998E-3</v>
      </c>
      <c r="Q245">
        <v>99.999931836651299</v>
      </c>
      <c r="R245">
        <v>40260.415117537799</v>
      </c>
      <c r="S245">
        <v>10158.551967657901</v>
      </c>
      <c r="T245">
        <v>50518.967017032497</v>
      </c>
    </row>
    <row r="246" spans="1:20" x14ac:dyDescent="0.2">
      <c r="A246">
        <v>260</v>
      </c>
      <c r="B246">
        <v>1541</v>
      </c>
      <c r="C246">
        <v>3.7498952677120002E-3</v>
      </c>
      <c r="D246">
        <v>473.115295</v>
      </c>
      <c r="E246">
        <v>401.44381700000002</v>
      </c>
      <c r="F246">
        <v>3.0500406257790002E-3</v>
      </c>
      <c r="G246">
        <v>398.90966800000001</v>
      </c>
      <c r="H246">
        <v>442.63107300000001</v>
      </c>
      <c r="I246">
        <v>2676488.1274274401</v>
      </c>
      <c r="J246">
        <v>19112.9279308435</v>
      </c>
      <c r="K246">
        <v>2389</v>
      </c>
      <c r="L246">
        <v>19112.9279308435</v>
      </c>
      <c r="M246">
        <v>0</v>
      </c>
      <c r="N246">
        <v>9.3487750700310002E-3</v>
      </c>
      <c r="O246">
        <v>7.6884949040509996E-3</v>
      </c>
      <c r="P246">
        <v>1.015150980605E-3</v>
      </c>
      <c r="Q246">
        <v>99.999931835660206</v>
      </c>
      <c r="R246">
        <v>7707.6370940687902</v>
      </c>
      <c r="S246">
        <v>11305.3291307949</v>
      </c>
      <c r="T246">
        <v>19112.9661566994</v>
      </c>
    </row>
    <row r="247" spans="1:20" x14ac:dyDescent="0.2">
      <c r="A247">
        <v>261</v>
      </c>
      <c r="B247">
        <v>1539</v>
      </c>
      <c r="C247">
        <v>4.7312283580469997E-3</v>
      </c>
      <c r="D247">
        <v>531.817139</v>
      </c>
      <c r="E247">
        <v>397.98556500000001</v>
      </c>
      <c r="F247">
        <v>5.123627644313E-3</v>
      </c>
      <c r="G247">
        <v>397.98556500000001</v>
      </c>
      <c r="H247">
        <v>506.68405200000001</v>
      </c>
      <c r="I247">
        <v>2669918.0178077598</v>
      </c>
      <c r="J247">
        <v>28286.855732162101</v>
      </c>
      <c r="K247">
        <v>2390</v>
      </c>
      <c r="L247">
        <v>28286.855732162101</v>
      </c>
      <c r="M247">
        <v>0</v>
      </c>
      <c r="N247">
        <v>2.2198559527329999E-3</v>
      </c>
      <c r="O247">
        <v>6.3380174087440001E-3</v>
      </c>
      <c r="P247">
        <v>0</v>
      </c>
      <c r="Q247">
        <v>99.999931840928596</v>
      </c>
      <c r="R247">
        <v>21080.701992843198</v>
      </c>
      <c r="S247">
        <v>7106.2103811894704</v>
      </c>
      <c r="T247">
        <v>28286.9123058736</v>
      </c>
    </row>
    <row r="248" spans="1:20" x14ac:dyDescent="0.2">
      <c r="A248">
        <v>262</v>
      </c>
      <c r="B248">
        <v>1559</v>
      </c>
      <c r="C248">
        <v>1.5613198005380001E-3</v>
      </c>
      <c r="D248">
        <v>572.60632299999895</v>
      </c>
      <c r="E248">
        <v>349.84698500000002</v>
      </c>
      <c r="F248">
        <v>1.0879715783979999E-3</v>
      </c>
      <c r="G248">
        <v>359.89581299999901</v>
      </c>
      <c r="H248">
        <v>476.31454500000001</v>
      </c>
      <c r="I248">
        <v>2594079.7479014602</v>
      </c>
      <c r="J248">
        <v>142673.74174289801</v>
      </c>
      <c r="K248">
        <v>2391</v>
      </c>
      <c r="L248">
        <v>142673.74174289801</v>
      </c>
      <c r="M248">
        <v>0</v>
      </c>
      <c r="N248">
        <v>8.6291692944970005E-3</v>
      </c>
      <c r="O248">
        <v>3.1663011174200002E-3</v>
      </c>
      <c r="P248">
        <v>2.5797859234799998E-4</v>
      </c>
      <c r="Q248">
        <v>417.583672750983</v>
      </c>
      <c r="R248">
        <v>62736.255939178402</v>
      </c>
      <c r="S248">
        <v>79520.187478452906</v>
      </c>
      <c r="T248">
        <v>142674.02709038201</v>
      </c>
    </row>
    <row r="249" spans="1:20" x14ac:dyDescent="0.2">
      <c r="A249">
        <v>263</v>
      </c>
      <c r="B249">
        <v>1557</v>
      </c>
      <c r="C249">
        <v>1.482665142489E-3</v>
      </c>
      <c r="D249">
        <v>543.91735800000004</v>
      </c>
      <c r="E249">
        <v>315.94140599999901</v>
      </c>
      <c r="F249">
        <v>1.0433329379279999E-3</v>
      </c>
      <c r="G249">
        <v>339.82284499999901</v>
      </c>
      <c r="H249">
        <v>460.140717</v>
      </c>
      <c r="I249">
        <v>2539475.7412171098</v>
      </c>
      <c r="J249">
        <v>153760.91705868</v>
      </c>
      <c r="K249">
        <v>2392</v>
      </c>
      <c r="L249">
        <v>153760.91705868</v>
      </c>
      <c r="M249">
        <v>0</v>
      </c>
      <c r="N249">
        <v>4.8339817486450004E-3</v>
      </c>
      <c r="O249">
        <v>1.546770326003E-3</v>
      </c>
      <c r="P249">
        <v>1.0843743495199999E-3</v>
      </c>
      <c r="Q249">
        <v>100.000163825936</v>
      </c>
      <c r="R249">
        <v>131633.32253625599</v>
      </c>
      <c r="S249">
        <v>22027.9018804318</v>
      </c>
      <c r="T249">
        <v>153761.22458051401</v>
      </c>
    </row>
    <row r="250" spans="1:20" x14ac:dyDescent="0.2">
      <c r="A250">
        <v>264</v>
      </c>
      <c r="B250">
        <v>1553</v>
      </c>
      <c r="C250">
        <v>4.5661482124039997E-3</v>
      </c>
      <c r="D250">
        <v>755.739014</v>
      </c>
      <c r="E250">
        <v>392.10678100000001</v>
      </c>
      <c r="F250">
        <v>3.6114553776059998E-3</v>
      </c>
      <c r="G250">
        <v>409.17495700000001</v>
      </c>
      <c r="H250">
        <v>624.87780799999905</v>
      </c>
      <c r="I250">
        <v>2647907.4421844301</v>
      </c>
      <c r="J250">
        <v>79636.537423860398</v>
      </c>
      <c r="K250">
        <v>2393</v>
      </c>
      <c r="L250">
        <v>79636.537423860398</v>
      </c>
      <c r="M250">
        <v>0</v>
      </c>
      <c r="N250">
        <v>8.0670229177499993E-3</v>
      </c>
      <c r="O250">
        <v>5.4341760636369999E-3</v>
      </c>
      <c r="P250">
        <v>2.2182590039639999E-3</v>
      </c>
      <c r="Q250">
        <v>100.000163831065</v>
      </c>
      <c r="R250">
        <v>57959.599069981799</v>
      </c>
      <c r="S250">
        <v>21577.097463122402</v>
      </c>
      <c r="T250">
        <v>79636.696696935207</v>
      </c>
    </row>
    <row r="251" spans="1:20" x14ac:dyDescent="0.2">
      <c r="A251">
        <v>265</v>
      </c>
      <c r="B251">
        <v>1551</v>
      </c>
      <c r="C251">
        <v>4.5418403450270001E-3</v>
      </c>
      <c r="D251">
        <v>636.24487299999896</v>
      </c>
      <c r="E251">
        <v>380.24939000000001</v>
      </c>
      <c r="F251">
        <v>3.9748951382180004E-3</v>
      </c>
      <c r="G251">
        <v>371.32672100000002</v>
      </c>
      <c r="H251">
        <v>539.35693400000002</v>
      </c>
      <c r="I251">
        <v>2591537.57894364</v>
      </c>
      <c r="J251">
        <v>56363.822493293999</v>
      </c>
      <c r="K251">
        <v>2394</v>
      </c>
      <c r="L251">
        <v>56363.822493293999</v>
      </c>
      <c r="M251">
        <v>0</v>
      </c>
      <c r="N251">
        <v>2.1400802800735998E-2</v>
      </c>
      <c r="O251">
        <v>7.2500618016130003E-3</v>
      </c>
      <c r="P251">
        <v>5.8110912687299996E-4</v>
      </c>
      <c r="Q251">
        <v>100.00000000366499</v>
      </c>
      <c r="R251">
        <v>33162.692738519101</v>
      </c>
      <c r="S251">
        <v>23101.242482416201</v>
      </c>
      <c r="T251">
        <v>56363.935220938998</v>
      </c>
    </row>
    <row r="252" spans="1:20" x14ac:dyDescent="0.2">
      <c r="A252">
        <v>266</v>
      </c>
      <c r="B252">
        <v>1561</v>
      </c>
      <c r="C252">
        <v>2.7548603070989999E-3</v>
      </c>
      <c r="D252">
        <v>580.50866699999904</v>
      </c>
      <c r="E252">
        <v>351.834656</v>
      </c>
      <c r="F252">
        <v>2.1416267303819999E-3</v>
      </c>
      <c r="G252">
        <v>356.02535999999901</v>
      </c>
      <c r="H252">
        <v>489.35363799999902</v>
      </c>
      <c r="I252">
        <v>2534433.8697769698</v>
      </c>
      <c r="J252">
        <v>83007.479693530506</v>
      </c>
      <c r="K252">
        <v>2395</v>
      </c>
      <c r="L252">
        <v>83007.479693530506</v>
      </c>
      <c r="M252">
        <v>0</v>
      </c>
      <c r="N252">
        <v>8.0353015471339995E-3</v>
      </c>
      <c r="O252">
        <v>2.9398531014780001E-3</v>
      </c>
      <c r="P252">
        <v>4.8823840400800001E-4</v>
      </c>
      <c r="Q252">
        <v>99.999931843562806</v>
      </c>
      <c r="R252">
        <v>76436.253331455999</v>
      </c>
      <c r="S252">
        <v>6471.3924451903604</v>
      </c>
      <c r="T252">
        <v>83007.645708489901</v>
      </c>
    </row>
    <row r="253" spans="1:20" x14ac:dyDescent="0.2">
      <c r="A253">
        <v>267</v>
      </c>
      <c r="B253">
        <v>1563</v>
      </c>
      <c r="C253">
        <v>3.409822732912E-3</v>
      </c>
      <c r="D253">
        <v>850.37243699999897</v>
      </c>
      <c r="E253">
        <v>376.27783199999902</v>
      </c>
      <c r="F253">
        <v>2.3204361635189999E-3</v>
      </c>
      <c r="G253">
        <v>398.66650399999901</v>
      </c>
      <c r="H253">
        <v>640.63793899999905</v>
      </c>
      <c r="I253">
        <v>2613461.51941862</v>
      </c>
      <c r="J253">
        <v>139037.903766651</v>
      </c>
      <c r="K253">
        <v>2396</v>
      </c>
      <c r="L253">
        <v>139037.903766651</v>
      </c>
      <c r="M253">
        <v>0</v>
      </c>
      <c r="N253">
        <v>2.8328916658792998E-2</v>
      </c>
      <c r="O253">
        <v>3.9198722018410001E-3</v>
      </c>
      <c r="P253">
        <v>1.247422820587E-3</v>
      </c>
      <c r="Q253">
        <v>99.999999996214399</v>
      </c>
      <c r="R253">
        <v>111488.735738947</v>
      </c>
      <c r="S253">
        <v>27449.446103514802</v>
      </c>
      <c r="T253">
        <v>139038.181842458</v>
      </c>
    </row>
    <row r="254" spans="1:20" x14ac:dyDescent="0.2">
      <c r="A254">
        <v>268</v>
      </c>
      <c r="B254">
        <v>1767</v>
      </c>
      <c r="C254">
        <v>2.2102051787639999E-3</v>
      </c>
      <c r="D254">
        <v>803.53643799999895</v>
      </c>
      <c r="E254">
        <v>627.19250499999896</v>
      </c>
      <c r="F254">
        <v>1.066770662521E-3</v>
      </c>
      <c r="G254">
        <v>629.70013400000005</v>
      </c>
      <c r="H254">
        <v>693.53533900000002</v>
      </c>
      <c r="I254">
        <v>3106707.02742618</v>
      </c>
      <c r="J254">
        <v>79786.227402947203</v>
      </c>
      <c r="K254">
        <v>2397</v>
      </c>
      <c r="L254">
        <v>79786.227402947203</v>
      </c>
      <c r="M254">
        <v>0</v>
      </c>
      <c r="N254">
        <v>5.1336718566559999E-3</v>
      </c>
      <c r="O254">
        <v>1.4224950658553E-2</v>
      </c>
      <c r="P254">
        <v>1.0452022747079999E-3</v>
      </c>
      <c r="Q254">
        <v>100.00016383369901</v>
      </c>
      <c r="R254">
        <v>7021.5699273806804</v>
      </c>
      <c r="S254">
        <v>72664.816884187603</v>
      </c>
      <c r="T254">
        <v>79786.386975401998</v>
      </c>
    </row>
    <row r="255" spans="1:20" x14ac:dyDescent="0.2">
      <c r="A255">
        <v>269</v>
      </c>
      <c r="B255">
        <v>1589</v>
      </c>
      <c r="C255">
        <v>2.7819784539409999E-3</v>
      </c>
      <c r="D255">
        <v>800.60125700000003</v>
      </c>
      <c r="E255">
        <v>510.47009300000002</v>
      </c>
      <c r="F255">
        <v>2.262726922817E-3</v>
      </c>
      <c r="G255">
        <v>515.38647500000002</v>
      </c>
      <c r="H255">
        <v>692.37048300000004</v>
      </c>
      <c r="I255">
        <v>2868686.5932134502</v>
      </c>
      <c r="J255">
        <v>104289.50791798699</v>
      </c>
      <c r="K255">
        <v>2398</v>
      </c>
      <c r="L255">
        <v>104289.50791798699</v>
      </c>
      <c r="M255">
        <v>0</v>
      </c>
      <c r="N255">
        <v>5.2205339993076E-2</v>
      </c>
      <c r="O255">
        <v>3.1298922107790002E-3</v>
      </c>
      <c r="P255">
        <v>7.8254516744199999E-4</v>
      </c>
      <c r="Q255">
        <v>99.999931840928596</v>
      </c>
      <c r="R255">
        <v>86641.664343297001</v>
      </c>
      <c r="S255">
        <v>17548.0522218652</v>
      </c>
      <c r="T255">
        <v>104289.716497003</v>
      </c>
    </row>
    <row r="256" spans="1:20" x14ac:dyDescent="0.2">
      <c r="A256">
        <v>270</v>
      </c>
      <c r="B256">
        <v>1588</v>
      </c>
      <c r="C256">
        <v>3.043501498174E-3</v>
      </c>
      <c r="D256">
        <v>769.01702899999896</v>
      </c>
      <c r="E256">
        <v>501.01074199999903</v>
      </c>
      <c r="F256">
        <v>2.5040240434750002E-3</v>
      </c>
      <c r="G256">
        <v>504.80355800000001</v>
      </c>
      <c r="H256">
        <v>670.17907700000001</v>
      </c>
      <c r="I256">
        <v>2840459.3367477502</v>
      </c>
      <c r="J256">
        <v>88058.536248728997</v>
      </c>
      <c r="K256">
        <v>2399</v>
      </c>
      <c r="L256">
        <v>88058.536248728997</v>
      </c>
      <c r="M256">
        <v>0</v>
      </c>
      <c r="N256">
        <v>1.0922243951027E-2</v>
      </c>
      <c r="O256">
        <v>3.5227659503100001E-3</v>
      </c>
      <c r="P256">
        <v>1.4204065831960001E-3</v>
      </c>
      <c r="Q256">
        <v>100.000163825797</v>
      </c>
      <c r="R256">
        <v>67532.442449111302</v>
      </c>
      <c r="S256">
        <v>20426.269752864398</v>
      </c>
      <c r="T256">
        <v>88058.712365801504</v>
      </c>
    </row>
    <row r="257" spans="1:20" x14ac:dyDescent="0.2">
      <c r="A257">
        <v>271</v>
      </c>
      <c r="B257">
        <v>1583</v>
      </c>
      <c r="C257">
        <v>2.338858789822E-3</v>
      </c>
      <c r="D257">
        <v>811.56188999999904</v>
      </c>
      <c r="E257">
        <v>480.21902499999902</v>
      </c>
      <c r="F257">
        <v>1.859139007206E-3</v>
      </c>
      <c r="G257">
        <v>496.39584400000001</v>
      </c>
      <c r="H257">
        <v>693.93206799999905</v>
      </c>
      <c r="I257">
        <v>2849041.1191603499</v>
      </c>
      <c r="J257">
        <v>141668.606262986</v>
      </c>
      <c r="K257">
        <v>2400</v>
      </c>
      <c r="L257">
        <v>141668.606262986</v>
      </c>
      <c r="M257">
        <v>0</v>
      </c>
      <c r="N257">
        <v>1.9105891235084001E-2</v>
      </c>
      <c r="O257">
        <v>2.4253196657100001E-3</v>
      </c>
      <c r="P257">
        <v>7.7902825769E-5</v>
      </c>
      <c r="Q257">
        <v>99.999931835660206</v>
      </c>
      <c r="R257">
        <v>135640.29954155101</v>
      </c>
      <c r="S257">
        <v>5928.5901268125799</v>
      </c>
      <c r="T257">
        <v>141668.88960019901</v>
      </c>
    </row>
    <row r="258" spans="1:20" x14ac:dyDescent="0.2">
      <c r="A258">
        <v>272</v>
      </c>
      <c r="B258">
        <v>1582</v>
      </c>
      <c r="C258">
        <v>2.5464033078129999E-3</v>
      </c>
      <c r="D258">
        <v>672.00677499999904</v>
      </c>
      <c r="E258">
        <v>479.95718399999902</v>
      </c>
      <c r="F258">
        <v>1.741846391698E-3</v>
      </c>
      <c r="G258">
        <v>480.10412600000001</v>
      </c>
      <c r="H258">
        <v>578.63159199999905</v>
      </c>
      <c r="I258">
        <v>2780616.6088124998</v>
      </c>
      <c r="J258">
        <v>75419.942477598699</v>
      </c>
      <c r="K258">
        <v>2401</v>
      </c>
      <c r="L258">
        <v>75419.942477598699</v>
      </c>
      <c r="M258">
        <v>0</v>
      </c>
      <c r="N258">
        <v>1.447975615995E-3</v>
      </c>
      <c r="O258">
        <v>5.9368562024610001E-3</v>
      </c>
      <c r="P258">
        <v>4.0517597758699998E-4</v>
      </c>
      <c r="Q258">
        <v>98.425196847019706</v>
      </c>
      <c r="R258">
        <v>29175.389888624599</v>
      </c>
      <c r="S258">
        <v>46146.278232012002</v>
      </c>
      <c r="T258">
        <v>75420.093317483595</v>
      </c>
    </row>
    <row r="259" spans="1:20" x14ac:dyDescent="0.2">
      <c r="A259">
        <v>275</v>
      </c>
      <c r="B259">
        <v>1747</v>
      </c>
      <c r="C259">
        <v>3.8376835222540002E-3</v>
      </c>
      <c r="D259">
        <v>650.90930200000003</v>
      </c>
      <c r="E259">
        <v>420.88619999999901</v>
      </c>
      <c r="F259">
        <v>3.7496946885710002E-3</v>
      </c>
      <c r="G259">
        <v>411.16799900000001</v>
      </c>
      <c r="H259">
        <v>579.729919</v>
      </c>
      <c r="I259">
        <v>2754368.94856882</v>
      </c>
      <c r="J259">
        <v>59938.007046731902</v>
      </c>
      <c r="K259">
        <v>2404</v>
      </c>
      <c r="L259">
        <v>59938.007046731902</v>
      </c>
      <c r="M259">
        <v>0</v>
      </c>
      <c r="N259">
        <v>1.0348530697025999E-2</v>
      </c>
      <c r="O259">
        <v>4.8973943820490003E-3</v>
      </c>
      <c r="P259">
        <v>-2.3171303273299999E-4</v>
      </c>
      <c r="Q259">
        <v>99.999999999939703</v>
      </c>
      <c r="R259">
        <v>47348.195933458199</v>
      </c>
      <c r="S259">
        <v>12489.930989287799</v>
      </c>
      <c r="T259">
        <v>59938.126922746</v>
      </c>
    </row>
    <row r="260" spans="1:20" x14ac:dyDescent="0.2">
      <c r="A260">
        <v>276</v>
      </c>
      <c r="B260">
        <v>1635</v>
      </c>
      <c r="C260">
        <v>1.5419371821650001E-3</v>
      </c>
      <c r="D260">
        <v>621.36981200000002</v>
      </c>
      <c r="E260">
        <v>365.38403299999902</v>
      </c>
      <c r="F260">
        <v>1.2067737285920001E-3</v>
      </c>
      <c r="G260">
        <v>369.71585099999902</v>
      </c>
      <c r="H260">
        <v>519.973389</v>
      </c>
      <c r="I260">
        <v>2409984.1379269799</v>
      </c>
      <c r="J260">
        <v>166015.698927916</v>
      </c>
      <c r="K260">
        <v>2405</v>
      </c>
      <c r="L260">
        <v>166015.698927916</v>
      </c>
      <c r="M260">
        <v>0</v>
      </c>
      <c r="N260">
        <v>1.6604044526037001E-2</v>
      </c>
      <c r="O260">
        <v>1.558395548418E-3</v>
      </c>
      <c r="P260">
        <v>4.2654877100999999E-5</v>
      </c>
      <c r="Q260">
        <v>99.999931835660206</v>
      </c>
      <c r="R260">
        <v>163120.75305298</v>
      </c>
      <c r="S260">
        <v>2795.27797449841</v>
      </c>
      <c r="T260">
        <v>166016.030959314</v>
      </c>
    </row>
    <row r="261" spans="1:20" x14ac:dyDescent="0.2">
      <c r="A261">
        <v>277</v>
      </c>
      <c r="B261">
        <v>1757</v>
      </c>
      <c r="C261">
        <v>5.2151165040760002E-3</v>
      </c>
      <c r="D261">
        <v>533.99493399999903</v>
      </c>
      <c r="E261">
        <v>419.27209499999901</v>
      </c>
      <c r="F261">
        <v>5.169030158662E-3</v>
      </c>
      <c r="G261">
        <v>419.993469</v>
      </c>
      <c r="H261">
        <v>505.275238</v>
      </c>
      <c r="I261">
        <v>2720702.7292633601</v>
      </c>
      <c r="J261">
        <v>21998.135403173699</v>
      </c>
      <c r="K261">
        <v>2406</v>
      </c>
      <c r="L261">
        <v>21998.135403173699</v>
      </c>
      <c r="M261">
        <v>0</v>
      </c>
      <c r="N261">
        <v>4.2535565086449997E-3</v>
      </c>
      <c r="O261">
        <v>6.5840911734679998E-3</v>
      </c>
      <c r="P261">
        <v>1.56577342204E-4</v>
      </c>
      <c r="Q261">
        <v>99.999811885291606</v>
      </c>
      <c r="R261">
        <v>17249.119604653701</v>
      </c>
      <c r="S261">
        <v>4649.05998290549</v>
      </c>
      <c r="T261">
        <v>21998.1793994445</v>
      </c>
    </row>
    <row r="262" spans="1:20" x14ac:dyDescent="0.2">
      <c r="A262">
        <v>278</v>
      </c>
      <c r="B262">
        <v>1599</v>
      </c>
      <c r="C262">
        <v>2.629629444375E-3</v>
      </c>
      <c r="D262">
        <v>610.62646500000005</v>
      </c>
      <c r="E262">
        <v>375.11816399999901</v>
      </c>
      <c r="F262">
        <v>1.9320619620850001E-3</v>
      </c>
      <c r="G262">
        <v>389.85638399999903</v>
      </c>
      <c r="H262">
        <v>519.63226299999906</v>
      </c>
      <c r="I262">
        <v>2612469.0795988198</v>
      </c>
      <c r="J262">
        <v>89559.501055864399</v>
      </c>
      <c r="K262">
        <v>2407</v>
      </c>
      <c r="L262">
        <v>89559.501055864399</v>
      </c>
      <c r="M262">
        <v>0</v>
      </c>
      <c r="N262">
        <v>3.4455052393314999E-2</v>
      </c>
      <c r="O262">
        <v>3.1429649864320001E-3</v>
      </c>
      <c r="P262">
        <v>1.5001776709159999E-3</v>
      </c>
      <c r="Q262">
        <v>99.999931843393895</v>
      </c>
      <c r="R262">
        <v>59568.182352941498</v>
      </c>
      <c r="S262">
        <v>29891.497890081599</v>
      </c>
      <c r="T262">
        <v>89559.680174866604</v>
      </c>
    </row>
    <row r="263" spans="1:20" x14ac:dyDescent="0.2">
      <c r="A263">
        <v>279</v>
      </c>
      <c r="B263">
        <v>1741</v>
      </c>
      <c r="C263">
        <v>2.6069997956410002E-3</v>
      </c>
      <c r="D263">
        <v>623.28454599999895</v>
      </c>
      <c r="E263">
        <v>417.99212599999902</v>
      </c>
      <c r="F263">
        <v>2.3319996127289999E-3</v>
      </c>
      <c r="G263">
        <v>411.29629499999902</v>
      </c>
      <c r="H263">
        <v>549.02410899999904</v>
      </c>
      <c r="I263">
        <v>2789559.31312607</v>
      </c>
      <c r="J263">
        <v>78746.619137918795</v>
      </c>
      <c r="K263">
        <v>2408</v>
      </c>
      <c r="L263">
        <v>78746.619137918795</v>
      </c>
      <c r="M263">
        <v>0</v>
      </c>
      <c r="N263">
        <v>1.8001716511465E-2</v>
      </c>
      <c r="O263">
        <v>3.449828452468E-3</v>
      </c>
      <c r="P263">
        <v>-3.8499127217099999E-4</v>
      </c>
      <c r="Q263">
        <v>100.00016382857</v>
      </c>
      <c r="R263">
        <v>60960.095987516797</v>
      </c>
      <c r="S263">
        <v>17686.680479811701</v>
      </c>
      <c r="T263">
        <v>78746.776631157103</v>
      </c>
    </row>
    <row r="264" spans="1:20" x14ac:dyDescent="0.2">
      <c r="A264">
        <v>280</v>
      </c>
      <c r="B264">
        <v>1751</v>
      </c>
      <c r="C264">
        <v>4.1748160110959996E-3</v>
      </c>
      <c r="D264">
        <v>589.31475799999896</v>
      </c>
      <c r="E264">
        <v>420.04333500000001</v>
      </c>
      <c r="F264">
        <v>3.3496208540740001E-3</v>
      </c>
      <c r="G264">
        <v>427.83383199999901</v>
      </c>
      <c r="H264">
        <v>529.69372599999895</v>
      </c>
      <c r="I264">
        <v>2744637.6407848499</v>
      </c>
      <c r="J264">
        <v>40545.840235861797</v>
      </c>
      <c r="K264">
        <v>2409</v>
      </c>
      <c r="L264">
        <v>40545.840235861797</v>
      </c>
      <c r="M264">
        <v>0</v>
      </c>
      <c r="N264">
        <v>6.1706623413040002E-3</v>
      </c>
      <c r="O264">
        <v>4.9505752252940001E-3</v>
      </c>
      <c r="P264">
        <v>1.1838276332690001E-3</v>
      </c>
      <c r="Q264">
        <v>99.999999999939703</v>
      </c>
      <c r="R264">
        <v>32063.124230527301</v>
      </c>
      <c r="S264">
        <v>8382.79709701498</v>
      </c>
      <c r="T264">
        <v>40545.921327542303</v>
      </c>
    </row>
    <row r="265" spans="1:20" x14ac:dyDescent="0.2">
      <c r="A265">
        <v>281</v>
      </c>
      <c r="B265">
        <v>1761</v>
      </c>
      <c r="C265">
        <v>5.6651868644360002E-3</v>
      </c>
      <c r="D265">
        <v>594.34814500000005</v>
      </c>
      <c r="E265">
        <v>420.36224399999901</v>
      </c>
      <c r="F265">
        <v>4.8584131762899998E-3</v>
      </c>
      <c r="G265">
        <v>425.12548800000002</v>
      </c>
      <c r="H265">
        <v>537.03204300000004</v>
      </c>
      <c r="I265">
        <v>2734175.3921484398</v>
      </c>
      <c r="J265">
        <v>30711.414321074499</v>
      </c>
      <c r="K265">
        <v>2410</v>
      </c>
      <c r="L265">
        <v>30711.414321074499</v>
      </c>
      <c r="M265">
        <v>0</v>
      </c>
      <c r="N265">
        <v>4.5105016313910003E-3</v>
      </c>
      <c r="O265">
        <v>5.9466514451390002E-3</v>
      </c>
      <c r="P265">
        <v>2.0247087610850002E-3</v>
      </c>
      <c r="Q265">
        <v>100.00016383120401</v>
      </c>
      <c r="R265">
        <v>28444.0350764301</v>
      </c>
      <c r="S265">
        <v>2167.4405036418402</v>
      </c>
      <c r="T265">
        <v>30711.4757439032</v>
      </c>
    </row>
    <row r="266" spans="1:20" x14ac:dyDescent="0.2">
      <c r="A266">
        <v>282</v>
      </c>
      <c r="B266">
        <v>1610</v>
      </c>
      <c r="C266">
        <v>2.683399871804E-3</v>
      </c>
      <c r="D266">
        <v>601.40124500000002</v>
      </c>
      <c r="E266">
        <v>363.46209700000003</v>
      </c>
      <c r="F266">
        <v>2.1083112893999999E-3</v>
      </c>
      <c r="G266">
        <v>379.938019</v>
      </c>
      <c r="H266">
        <v>520.14721699999905</v>
      </c>
      <c r="I266">
        <v>2583036.3430521502</v>
      </c>
      <c r="J266">
        <v>88670.775645529997</v>
      </c>
      <c r="K266">
        <v>2411</v>
      </c>
      <c r="L266">
        <v>88670.775645529997</v>
      </c>
      <c r="M266">
        <v>0</v>
      </c>
      <c r="N266">
        <v>1.1638813277588001E-2</v>
      </c>
      <c r="O266">
        <v>2.9688680031050001E-3</v>
      </c>
      <c r="P266">
        <v>1.5014299427919999E-3</v>
      </c>
      <c r="Q266">
        <v>99.999999999939703</v>
      </c>
      <c r="R266">
        <v>70730.5231349932</v>
      </c>
      <c r="S266">
        <v>17840.429852088</v>
      </c>
      <c r="T266">
        <v>88670.952987081298</v>
      </c>
    </row>
    <row r="267" spans="1:20" x14ac:dyDescent="0.2">
      <c r="A267">
        <v>283</v>
      </c>
      <c r="B267">
        <v>1637</v>
      </c>
      <c r="C267">
        <v>1.6084926520149999E-3</v>
      </c>
      <c r="D267">
        <v>575.00872800000002</v>
      </c>
      <c r="E267">
        <v>376.83578499999902</v>
      </c>
      <c r="F267">
        <v>1.407058541412E-3</v>
      </c>
      <c r="G267">
        <v>390.03659099999902</v>
      </c>
      <c r="H267">
        <v>520.05316200000004</v>
      </c>
      <c r="I267">
        <v>2377182.2661047601</v>
      </c>
      <c r="J267">
        <v>123204.133231069</v>
      </c>
      <c r="K267">
        <v>2412</v>
      </c>
      <c r="L267">
        <v>123204.133231069</v>
      </c>
      <c r="M267">
        <v>0</v>
      </c>
      <c r="N267">
        <v>6.7694281531680001E-3</v>
      </c>
      <c r="O267">
        <v>1.7259506950529999E-3</v>
      </c>
      <c r="P267">
        <v>8.0578047347000005E-4</v>
      </c>
      <c r="Q267">
        <v>99.999931835491296</v>
      </c>
      <c r="R267">
        <v>106829.464070138</v>
      </c>
      <c r="S267">
        <v>16274.915637362299</v>
      </c>
      <c r="T267">
        <v>123204.37963933501</v>
      </c>
    </row>
    <row r="268" spans="1:20" x14ac:dyDescent="0.2">
      <c r="A268">
        <v>284</v>
      </c>
      <c r="B268">
        <v>1606</v>
      </c>
      <c r="C268">
        <v>2.8227595136119999E-3</v>
      </c>
      <c r="D268">
        <v>556.85949700000003</v>
      </c>
      <c r="E268">
        <v>360.03195199999902</v>
      </c>
      <c r="F268">
        <v>2.2936885185389998E-3</v>
      </c>
      <c r="G268">
        <v>369.970642</v>
      </c>
      <c r="H268">
        <v>489.92269900000002</v>
      </c>
      <c r="I268">
        <v>2563995.91116445</v>
      </c>
      <c r="J268">
        <v>69728.768621940006</v>
      </c>
      <c r="K268">
        <v>2413</v>
      </c>
      <c r="L268">
        <v>69728.768621940006</v>
      </c>
      <c r="M268">
        <v>0</v>
      </c>
      <c r="N268">
        <v>7.5818103316710002E-3</v>
      </c>
      <c r="O268">
        <v>3.0806538677489999E-3</v>
      </c>
      <c r="P268">
        <v>1.080240631023E-3</v>
      </c>
      <c r="Q268">
        <v>99.999931835660206</v>
      </c>
      <c r="R268">
        <v>60414.408505757201</v>
      </c>
      <c r="S268">
        <v>9214.4996418843093</v>
      </c>
      <c r="T268">
        <v>69728.908079477202</v>
      </c>
    </row>
    <row r="269" spans="1:20" x14ac:dyDescent="0.2">
      <c r="A269">
        <v>285</v>
      </c>
      <c r="B269">
        <v>1595</v>
      </c>
      <c r="C269">
        <v>3.9068483687189999E-3</v>
      </c>
      <c r="D269">
        <v>529.22644000000003</v>
      </c>
      <c r="E269">
        <v>375.11816399999901</v>
      </c>
      <c r="F269">
        <v>3.393782250649E-3</v>
      </c>
      <c r="G269">
        <v>379.97671500000001</v>
      </c>
      <c r="H269">
        <v>480.37924199999901</v>
      </c>
      <c r="I269">
        <v>2562355.25481591</v>
      </c>
      <c r="J269">
        <v>39445.676272953402</v>
      </c>
      <c r="K269">
        <v>2414</v>
      </c>
      <c r="L269">
        <v>39445.676272953402</v>
      </c>
      <c r="M269">
        <v>0</v>
      </c>
      <c r="N269">
        <v>1.5590251807413E-2</v>
      </c>
      <c r="O269">
        <v>5.1646051594630002E-3</v>
      </c>
      <c r="P269">
        <v>1.6337468978359999E-3</v>
      </c>
      <c r="Q269">
        <v>99.999931835660206</v>
      </c>
      <c r="R269">
        <v>24999.1781045801</v>
      </c>
      <c r="S269">
        <v>14346.577127890099</v>
      </c>
      <c r="T269">
        <v>39445.755164306</v>
      </c>
    </row>
    <row r="270" spans="1:20" x14ac:dyDescent="0.2">
      <c r="A270">
        <v>286</v>
      </c>
      <c r="B270">
        <v>1621</v>
      </c>
      <c r="C270">
        <v>3.0675549253870002E-3</v>
      </c>
      <c r="D270">
        <v>542.45098900000005</v>
      </c>
      <c r="E270">
        <v>349.99633799999901</v>
      </c>
      <c r="F270">
        <v>2.5145799689780001E-3</v>
      </c>
      <c r="G270">
        <v>356.14172400000001</v>
      </c>
      <c r="H270">
        <v>474.46298200000001</v>
      </c>
      <c r="I270">
        <v>2515974.09797497</v>
      </c>
      <c r="J270">
        <v>62738.779151837603</v>
      </c>
      <c r="K270">
        <v>2415</v>
      </c>
      <c r="L270">
        <v>62738.779151837603</v>
      </c>
      <c r="M270">
        <v>0</v>
      </c>
      <c r="N270">
        <v>2.4206664911639998E-3</v>
      </c>
      <c r="O270">
        <v>3.573752586552E-3</v>
      </c>
      <c r="P270">
        <v>1.489954522095E-3</v>
      </c>
      <c r="Q270">
        <v>99.999931843393895</v>
      </c>
      <c r="R270">
        <v>47453.6625206721</v>
      </c>
      <c r="S270">
        <v>15185.2421768804</v>
      </c>
      <c r="T270">
        <v>62738.904629395904</v>
      </c>
    </row>
    <row r="271" spans="1:20" x14ac:dyDescent="0.2">
      <c r="A271">
        <v>287</v>
      </c>
      <c r="B271">
        <v>1631</v>
      </c>
      <c r="C271">
        <v>1.7138847884789999E-3</v>
      </c>
      <c r="D271">
        <v>592.77276600000005</v>
      </c>
      <c r="E271">
        <v>359.96270800000002</v>
      </c>
      <c r="F271">
        <v>1.4298033771940001E-3</v>
      </c>
      <c r="G271">
        <v>363.12872299999901</v>
      </c>
      <c r="H271">
        <v>508.794556</v>
      </c>
      <c r="I271">
        <v>2332059.1572137801</v>
      </c>
      <c r="J271">
        <v>135837.63597469</v>
      </c>
      <c r="K271">
        <v>2416</v>
      </c>
      <c r="L271">
        <v>135837.63597469</v>
      </c>
      <c r="M271">
        <v>0</v>
      </c>
      <c r="N271">
        <v>1.769413538888E-3</v>
      </c>
      <c r="O271">
        <v>2.2981257243330001E-3</v>
      </c>
      <c r="P271">
        <v>9.0208642345700001E-4</v>
      </c>
      <c r="Q271">
        <v>99.999999996214399</v>
      </c>
      <c r="R271">
        <v>78927.762676594401</v>
      </c>
      <c r="S271">
        <v>56810.144973371796</v>
      </c>
      <c r="T271">
        <v>135837.907649962</v>
      </c>
    </row>
    <row r="272" spans="1:20" x14ac:dyDescent="0.2">
      <c r="A272">
        <v>288</v>
      </c>
      <c r="B272">
        <v>1617</v>
      </c>
      <c r="C272">
        <v>2.5458310282830002E-3</v>
      </c>
      <c r="D272">
        <v>485.27493299999901</v>
      </c>
      <c r="E272">
        <v>351.81707799999901</v>
      </c>
      <c r="F272">
        <v>2.0351324414589998E-3</v>
      </c>
      <c r="G272">
        <v>349.98098800000002</v>
      </c>
      <c r="H272">
        <v>429.995453</v>
      </c>
      <c r="I272">
        <v>2503390.15993331</v>
      </c>
      <c r="J272">
        <v>52422.118167831897</v>
      </c>
      <c r="K272">
        <v>2417</v>
      </c>
      <c r="L272">
        <v>52422.118167831897</v>
      </c>
      <c r="M272">
        <v>0</v>
      </c>
      <c r="N272">
        <v>2.5021450041880001E-3</v>
      </c>
      <c r="O272">
        <v>5.5581076506230004E-3</v>
      </c>
      <c r="P272">
        <v>2.73188962824E-4</v>
      </c>
      <c r="Q272">
        <v>100.00000000366499</v>
      </c>
      <c r="R272">
        <v>22500.6401427741</v>
      </c>
      <c r="S272">
        <v>29821.5828692904</v>
      </c>
      <c r="T272">
        <v>52422.2230120682</v>
      </c>
    </row>
    <row r="273" spans="1:20" x14ac:dyDescent="0.2">
      <c r="A273">
        <v>289</v>
      </c>
      <c r="B273">
        <v>1642</v>
      </c>
      <c r="C273">
        <v>1.7109324541169999E-3</v>
      </c>
      <c r="D273">
        <v>570.13177499999904</v>
      </c>
      <c r="E273">
        <v>321.984894</v>
      </c>
      <c r="F273">
        <v>1.2392326013860001E-3</v>
      </c>
      <c r="G273">
        <v>321.96523999999903</v>
      </c>
      <c r="H273">
        <v>456.765289</v>
      </c>
      <c r="I273">
        <v>2275223.2434448302</v>
      </c>
      <c r="J273">
        <v>145036.04768437601</v>
      </c>
      <c r="K273">
        <v>2418</v>
      </c>
      <c r="L273">
        <v>145036.04768437601</v>
      </c>
      <c r="M273">
        <v>0</v>
      </c>
      <c r="N273">
        <v>5.2509875019571002E-2</v>
      </c>
      <c r="O273">
        <v>2.4499754203050001E-3</v>
      </c>
      <c r="P273">
        <v>4.52990009744E-4</v>
      </c>
      <c r="Q273">
        <v>99.999999999939703</v>
      </c>
      <c r="R273">
        <v>88754.617736267697</v>
      </c>
      <c r="S273">
        <v>56181.720020204099</v>
      </c>
      <c r="T273">
        <v>145036.33775647101</v>
      </c>
    </row>
    <row r="274" spans="1:20" x14ac:dyDescent="0.2">
      <c r="A274">
        <v>290</v>
      </c>
      <c r="B274">
        <v>1625</v>
      </c>
      <c r="C274">
        <v>1.4252628391109999E-3</v>
      </c>
      <c r="D274">
        <v>551.33715800000004</v>
      </c>
      <c r="E274">
        <v>321.984894</v>
      </c>
      <c r="F274">
        <v>9.6749451852599997E-4</v>
      </c>
      <c r="G274">
        <v>321.96523999999903</v>
      </c>
      <c r="H274">
        <v>438.731628</v>
      </c>
      <c r="I274">
        <v>2291086.08701366</v>
      </c>
      <c r="J274">
        <v>160919.275874046</v>
      </c>
      <c r="K274">
        <v>2419</v>
      </c>
      <c r="L274">
        <v>160919.275874046</v>
      </c>
      <c r="M274">
        <v>0</v>
      </c>
      <c r="N274">
        <v>2.0744467477943999E-2</v>
      </c>
      <c r="O274">
        <v>2.08075920308E-3</v>
      </c>
      <c r="P274">
        <v>1.4764957458699999E-4</v>
      </c>
      <c r="Q274">
        <v>278.38919250099099</v>
      </c>
      <c r="R274">
        <v>103387.34964095301</v>
      </c>
      <c r="S274">
        <v>57253.8588791437</v>
      </c>
      <c r="T274">
        <v>160919.59771259801</v>
      </c>
    </row>
    <row r="275" spans="1:20" x14ac:dyDescent="0.2">
      <c r="A275">
        <v>291</v>
      </c>
      <c r="B275">
        <v>1646</v>
      </c>
      <c r="C275">
        <v>1.628562304746E-3</v>
      </c>
      <c r="D275">
        <v>554.33563200000003</v>
      </c>
      <c r="E275">
        <v>321.96530200000001</v>
      </c>
      <c r="F275">
        <v>1.274392573717E-3</v>
      </c>
      <c r="G275">
        <v>321.96523999999903</v>
      </c>
      <c r="H275">
        <v>458.34213299999902</v>
      </c>
      <c r="I275">
        <v>2275162.6896757502</v>
      </c>
      <c r="J275">
        <v>142684.33533238401</v>
      </c>
      <c r="K275">
        <v>2420</v>
      </c>
      <c r="L275">
        <v>142684.33533238401</v>
      </c>
      <c r="M275">
        <v>0</v>
      </c>
      <c r="N275">
        <v>3.8830514044509998E-3</v>
      </c>
      <c r="O275">
        <v>1.7188416391759999E-3</v>
      </c>
      <c r="P275">
        <v>-3.4787353936999999E-5</v>
      </c>
      <c r="Q275">
        <v>100.00016383120401</v>
      </c>
      <c r="R275">
        <v>135115.59831369101</v>
      </c>
      <c r="S275">
        <v>7469.0222235331703</v>
      </c>
      <c r="T275">
        <v>142684.62070105501</v>
      </c>
    </row>
    <row r="276" spans="1:20" x14ac:dyDescent="0.2">
      <c r="A276">
        <v>292</v>
      </c>
      <c r="B276">
        <v>1659</v>
      </c>
      <c r="C276">
        <v>2.3124865721109999E-3</v>
      </c>
      <c r="D276">
        <v>934.36187700000005</v>
      </c>
      <c r="E276">
        <v>481.236694</v>
      </c>
      <c r="F276">
        <v>1.428600920886E-3</v>
      </c>
      <c r="G276">
        <v>499.80801400000001</v>
      </c>
      <c r="H276">
        <v>709.75573699999904</v>
      </c>
      <c r="I276">
        <v>2572219.1667169598</v>
      </c>
      <c r="J276">
        <v>195947.16287862899</v>
      </c>
      <c r="K276">
        <v>2421</v>
      </c>
      <c r="L276">
        <v>195947.16287862899</v>
      </c>
      <c r="M276">
        <v>0</v>
      </c>
      <c r="N276">
        <v>4.8216679295871999E-2</v>
      </c>
      <c r="O276">
        <v>2.3749197469389999E-3</v>
      </c>
      <c r="P276">
        <v>6.9463479935200003E-4</v>
      </c>
      <c r="Q276">
        <v>99.999931843562806</v>
      </c>
      <c r="R276">
        <v>185838.65676760199</v>
      </c>
      <c r="S276">
        <v>10008.898073509199</v>
      </c>
      <c r="T276">
        <v>195947.55477295499</v>
      </c>
    </row>
    <row r="277" spans="1:20" x14ac:dyDescent="0.2">
      <c r="A277">
        <v>293</v>
      </c>
      <c r="B277">
        <v>1702</v>
      </c>
      <c r="C277">
        <v>2.8486455124169998E-3</v>
      </c>
      <c r="D277">
        <v>692.74737500000003</v>
      </c>
      <c r="E277">
        <v>421.00720200000001</v>
      </c>
      <c r="F277">
        <v>2.507648741096E-3</v>
      </c>
      <c r="G277">
        <v>430.159088</v>
      </c>
      <c r="H277">
        <v>609.56774900000005</v>
      </c>
      <c r="I277">
        <v>2359914.9824856599</v>
      </c>
      <c r="J277">
        <v>95392.765374094699</v>
      </c>
      <c r="K277">
        <v>2422</v>
      </c>
      <c r="L277">
        <v>95392.765374094699</v>
      </c>
      <c r="M277">
        <v>0</v>
      </c>
      <c r="N277">
        <v>3.8848814051180001E-3</v>
      </c>
      <c r="O277">
        <v>3.330127031034E-3</v>
      </c>
      <c r="P277">
        <v>1.0349948110870001E-3</v>
      </c>
      <c r="Q277">
        <v>100.000163831065</v>
      </c>
      <c r="R277">
        <v>75256.889870411906</v>
      </c>
      <c r="S277">
        <v>20036.066125382498</v>
      </c>
      <c r="T277">
        <v>95392.956159625493</v>
      </c>
    </row>
    <row r="278" spans="1:20" x14ac:dyDescent="0.2">
      <c r="A278">
        <v>294</v>
      </c>
      <c r="B278">
        <v>1700</v>
      </c>
      <c r="C278">
        <v>2.9720510144589998E-3</v>
      </c>
      <c r="D278">
        <v>558.60070800000005</v>
      </c>
      <c r="E278">
        <v>403.353363</v>
      </c>
      <c r="F278">
        <v>1.9554552988049999E-3</v>
      </c>
      <c r="G278">
        <v>421.00720200000001</v>
      </c>
      <c r="H278">
        <v>497.615723</v>
      </c>
      <c r="I278">
        <v>2286954.2233103001</v>
      </c>
      <c r="J278">
        <v>52235.760505024999</v>
      </c>
      <c r="K278">
        <v>2423</v>
      </c>
      <c r="L278">
        <v>52235.760505024999</v>
      </c>
      <c r="M278">
        <v>0</v>
      </c>
      <c r="N278">
        <v>1.3032264947817E-2</v>
      </c>
      <c r="O278">
        <v>4.111493789665E-3</v>
      </c>
      <c r="P278">
        <v>9.2977795498500005E-4</v>
      </c>
      <c r="Q278">
        <v>99.999931835660206</v>
      </c>
      <c r="R278">
        <v>33148.6711528421</v>
      </c>
      <c r="S278">
        <v>18987.193891868101</v>
      </c>
      <c r="T278">
        <v>52235.864976546</v>
      </c>
    </row>
    <row r="279" spans="1:20" x14ac:dyDescent="0.2">
      <c r="A279">
        <v>295</v>
      </c>
      <c r="B279">
        <v>1677</v>
      </c>
      <c r="C279">
        <v>2.4156241784270001E-3</v>
      </c>
      <c r="D279">
        <v>779.15270999999905</v>
      </c>
      <c r="E279">
        <v>396.54104599999903</v>
      </c>
      <c r="F279">
        <v>1.383007966937E-3</v>
      </c>
      <c r="G279">
        <v>409.96350100000001</v>
      </c>
      <c r="H279">
        <v>574.25488299999904</v>
      </c>
      <c r="I279">
        <v>2414871.42133974</v>
      </c>
      <c r="J279">
        <v>158390.39343000099</v>
      </c>
      <c r="K279">
        <v>2424</v>
      </c>
      <c r="L279">
        <v>158390.39343000099</v>
      </c>
      <c r="M279">
        <v>0</v>
      </c>
      <c r="N279">
        <v>1.7991365983341001E-2</v>
      </c>
      <c r="O279">
        <v>7.2853803134720002E-3</v>
      </c>
      <c r="P279">
        <v>7.1000463642500002E-4</v>
      </c>
      <c r="Q279">
        <v>99.999999996214399</v>
      </c>
      <c r="R279">
        <v>40822.938134074298</v>
      </c>
      <c r="S279">
        <v>117467.772076717</v>
      </c>
      <c r="T279">
        <v>158390.71021078699</v>
      </c>
    </row>
    <row r="280" spans="1:20" x14ac:dyDescent="0.2">
      <c r="A280">
        <v>296</v>
      </c>
      <c r="B280">
        <v>1668</v>
      </c>
      <c r="C280">
        <v>2.5521534083560002E-3</v>
      </c>
      <c r="D280">
        <v>864.22515899999905</v>
      </c>
      <c r="E280">
        <v>488.989105</v>
      </c>
      <c r="F280">
        <v>1.6853655758849999E-3</v>
      </c>
      <c r="G280">
        <v>500.26443499999903</v>
      </c>
      <c r="H280">
        <v>686.11041299999897</v>
      </c>
      <c r="I280">
        <v>2523397.6617721599</v>
      </c>
      <c r="J280">
        <v>147027.23306972801</v>
      </c>
      <c r="K280">
        <v>2425</v>
      </c>
      <c r="L280">
        <v>147027.23306972801</v>
      </c>
      <c r="M280">
        <v>0</v>
      </c>
      <c r="N280">
        <v>3.8702477404820002E-3</v>
      </c>
      <c r="O280">
        <v>2.670878063918E-3</v>
      </c>
      <c r="P280">
        <v>7.2362437725000001E-5</v>
      </c>
      <c r="Q280">
        <v>99.999999999939703</v>
      </c>
      <c r="R280">
        <v>140163.76965186</v>
      </c>
      <c r="S280">
        <v>6763.7574723341004</v>
      </c>
      <c r="T280">
        <v>147027.52712419399</v>
      </c>
    </row>
    <row r="281" spans="1:20" x14ac:dyDescent="0.2">
      <c r="A281">
        <v>297</v>
      </c>
      <c r="B281">
        <v>1692</v>
      </c>
      <c r="C281">
        <v>2.852316079932E-3</v>
      </c>
      <c r="D281">
        <v>760.75476100000003</v>
      </c>
      <c r="E281">
        <v>356.20285000000001</v>
      </c>
      <c r="F281">
        <v>2.3853682630350002E-3</v>
      </c>
      <c r="G281">
        <v>369.94671599999901</v>
      </c>
      <c r="H281">
        <v>623.68926999999906</v>
      </c>
      <c r="I281">
        <v>2353489.3637815099</v>
      </c>
      <c r="J281">
        <v>141832.77717582299</v>
      </c>
      <c r="K281">
        <v>2426</v>
      </c>
      <c r="L281">
        <v>141832.77717582299</v>
      </c>
      <c r="M281">
        <v>0</v>
      </c>
      <c r="N281">
        <v>1.4429968695573E-2</v>
      </c>
      <c r="O281">
        <v>3.293082933518E-3</v>
      </c>
      <c r="P281">
        <v>8.9310776391200004E-4</v>
      </c>
      <c r="Q281">
        <v>99.999931838294401</v>
      </c>
      <c r="R281">
        <v>115220.703371656</v>
      </c>
      <c r="S281">
        <v>26512.357537882999</v>
      </c>
      <c r="T281">
        <v>141833.06084137701</v>
      </c>
    </row>
    <row r="282" spans="1:20" x14ac:dyDescent="0.2">
      <c r="A282">
        <v>298</v>
      </c>
      <c r="B282">
        <v>1681</v>
      </c>
      <c r="C282">
        <v>2.6850879901579999E-3</v>
      </c>
      <c r="D282">
        <v>873.09204099999897</v>
      </c>
      <c r="E282">
        <v>397.646973</v>
      </c>
      <c r="F282">
        <v>2.128883514198E-3</v>
      </c>
      <c r="G282">
        <v>411.40826399999901</v>
      </c>
      <c r="H282">
        <v>694.12725799999896</v>
      </c>
      <c r="I282">
        <v>2433451.3130830298</v>
      </c>
      <c r="J282">
        <v>177068.71050138801</v>
      </c>
      <c r="K282">
        <v>2427</v>
      </c>
      <c r="L282">
        <v>177068.71050138801</v>
      </c>
      <c r="M282">
        <v>0</v>
      </c>
      <c r="N282">
        <v>1.5881392588145998E-2</v>
      </c>
      <c r="O282">
        <v>2.8876170313319998E-3</v>
      </c>
      <c r="P282">
        <v>7.1699442435700005E-4</v>
      </c>
      <c r="Q282">
        <v>99.999931835660206</v>
      </c>
      <c r="R282">
        <v>159849.08980506301</v>
      </c>
      <c r="S282">
        <v>17119.974901909802</v>
      </c>
      <c r="T282">
        <v>177069.06463880901</v>
      </c>
    </row>
    <row r="283" spans="1:20" x14ac:dyDescent="0.2">
      <c r="A283">
        <v>299</v>
      </c>
      <c r="B283">
        <v>1688</v>
      </c>
      <c r="C283">
        <v>3.5693860550190001E-3</v>
      </c>
      <c r="D283">
        <v>601.51831100000004</v>
      </c>
      <c r="E283">
        <v>342.62417599999901</v>
      </c>
      <c r="F283">
        <v>2.854296080061E-3</v>
      </c>
      <c r="G283">
        <v>357.04302999999902</v>
      </c>
      <c r="H283">
        <v>512.31353799999897</v>
      </c>
      <c r="I283">
        <v>2280837.8711375501</v>
      </c>
      <c r="J283">
        <v>72531.839092031107</v>
      </c>
      <c r="K283">
        <v>2428</v>
      </c>
      <c r="L283">
        <v>72531.839092031107</v>
      </c>
      <c r="M283">
        <v>0</v>
      </c>
      <c r="N283">
        <v>2.0916856091480001E-3</v>
      </c>
      <c r="O283">
        <v>3.593016775968E-3</v>
      </c>
      <c r="P283">
        <v>3.1193230223830002E-3</v>
      </c>
      <c r="Q283">
        <v>99.999931835491296</v>
      </c>
      <c r="R283">
        <v>69130.589491011095</v>
      </c>
      <c r="S283">
        <v>3301.39473286267</v>
      </c>
      <c r="T283">
        <v>72531.984155709302</v>
      </c>
    </row>
    <row r="284" spans="1:20" x14ac:dyDescent="0.2">
      <c r="A284">
        <v>300</v>
      </c>
      <c r="B284">
        <v>1712</v>
      </c>
      <c r="C284">
        <v>1.7367949399220001E-3</v>
      </c>
      <c r="D284">
        <v>520.28698699999904</v>
      </c>
      <c r="E284">
        <v>249.27058400000001</v>
      </c>
      <c r="F284">
        <v>1.146804244748E-3</v>
      </c>
      <c r="G284">
        <v>260.132721</v>
      </c>
      <c r="H284">
        <v>394.34664900000001</v>
      </c>
      <c r="I284">
        <v>1632908.22363168</v>
      </c>
      <c r="J284">
        <v>156043.98468142201</v>
      </c>
      <c r="K284">
        <v>2429</v>
      </c>
      <c r="L284">
        <v>156043.98468142201</v>
      </c>
      <c r="M284">
        <v>0</v>
      </c>
      <c r="N284">
        <v>3.1066983309629998E-3</v>
      </c>
      <c r="O284">
        <v>1.8380581287479999E-3</v>
      </c>
      <c r="P284">
        <v>4.9221709147499997E-4</v>
      </c>
      <c r="Q284">
        <v>99.999931838125505</v>
      </c>
      <c r="R284">
        <v>144109.01571478901</v>
      </c>
      <c r="S284">
        <v>11835.281122763499</v>
      </c>
      <c r="T284">
        <v>156044.29676939099</v>
      </c>
    </row>
    <row r="285" spans="1:20" x14ac:dyDescent="0.2">
      <c r="A285">
        <v>301</v>
      </c>
      <c r="B285">
        <v>1710</v>
      </c>
      <c r="C285">
        <v>2.4614218385650001E-3</v>
      </c>
      <c r="D285">
        <v>400.94812000000002</v>
      </c>
      <c r="E285">
        <v>204.93048099999899</v>
      </c>
      <c r="F285">
        <v>6.3487387815900004E-4</v>
      </c>
      <c r="G285">
        <v>209.750701999999</v>
      </c>
      <c r="H285">
        <v>247.669784999999</v>
      </c>
      <c r="I285">
        <v>1487857.3364146501</v>
      </c>
      <c r="J285">
        <v>79635.938841866897</v>
      </c>
      <c r="K285">
        <v>2430</v>
      </c>
      <c r="L285">
        <v>79635.938841866897</v>
      </c>
      <c r="M285">
        <v>0</v>
      </c>
      <c r="N285">
        <v>2.9493489090135001E-2</v>
      </c>
      <c r="O285">
        <v>3.6468027905360001E-3</v>
      </c>
      <c r="P285">
        <v>5.0315368005099999E-4</v>
      </c>
      <c r="Q285">
        <v>99.999931838125505</v>
      </c>
      <c r="R285">
        <v>48685.396575910599</v>
      </c>
      <c r="S285">
        <v>30850.7016059958</v>
      </c>
      <c r="T285">
        <v>79636.098113744607</v>
      </c>
    </row>
    <row r="286" spans="1:20" x14ac:dyDescent="0.2">
      <c r="A286">
        <v>302</v>
      </c>
      <c r="B286">
        <v>1717</v>
      </c>
      <c r="C286">
        <v>2.2622193976939999E-3</v>
      </c>
      <c r="D286">
        <v>354.90689099999901</v>
      </c>
      <c r="E286">
        <v>51.792934000000002</v>
      </c>
      <c r="F286">
        <v>1.0098781558310001E-3</v>
      </c>
      <c r="G286">
        <v>63.909885000000003</v>
      </c>
      <c r="H286">
        <v>165.394791</v>
      </c>
      <c r="I286">
        <v>701295.21925051801</v>
      </c>
      <c r="J286">
        <v>133989.63748120901</v>
      </c>
      <c r="K286">
        <v>2431</v>
      </c>
      <c r="L286">
        <v>133989.63748120901</v>
      </c>
      <c r="M286">
        <v>0</v>
      </c>
      <c r="N286">
        <v>3.4285592402513998E-2</v>
      </c>
      <c r="O286">
        <v>3.236239705244E-3</v>
      </c>
      <c r="P286">
        <v>6.1988926197999996E-4</v>
      </c>
      <c r="Q286">
        <v>100.000163825797</v>
      </c>
      <c r="R286">
        <v>82821.123732781605</v>
      </c>
      <c r="S286">
        <v>51068.781563876997</v>
      </c>
      <c r="T286">
        <v>133989.90546048401</v>
      </c>
    </row>
    <row r="287" spans="1:20" x14ac:dyDescent="0.2">
      <c r="A287">
        <v>303</v>
      </c>
      <c r="B287">
        <v>1721</v>
      </c>
      <c r="C287">
        <v>2.3625732390859999E-3</v>
      </c>
      <c r="D287">
        <v>305.47305299999903</v>
      </c>
      <c r="E287">
        <v>43.782187999999898</v>
      </c>
      <c r="F287">
        <v>1.449780206357E-3</v>
      </c>
      <c r="G287">
        <v>42.780296</v>
      </c>
      <c r="H287">
        <v>163.219177</v>
      </c>
      <c r="I287">
        <v>596358.35806565604</v>
      </c>
      <c r="J287">
        <v>110765.186310688</v>
      </c>
      <c r="K287">
        <v>2432</v>
      </c>
      <c r="L287">
        <v>110765.186310688</v>
      </c>
      <c r="M287">
        <v>0</v>
      </c>
      <c r="N287">
        <v>2.9583759167420001E-3</v>
      </c>
      <c r="O287">
        <v>5.3747172793160002E-3</v>
      </c>
      <c r="P287">
        <v>3.7344950020999999E-5</v>
      </c>
      <c r="Q287">
        <v>99.999999999939703</v>
      </c>
      <c r="R287">
        <v>48200.264248603497</v>
      </c>
      <c r="S287">
        <v>62465.143592457804</v>
      </c>
      <c r="T287">
        <v>110765.40784106099</v>
      </c>
    </row>
    <row r="288" spans="1:20" x14ac:dyDescent="0.2">
      <c r="A288">
        <v>304</v>
      </c>
      <c r="B288">
        <v>1736</v>
      </c>
      <c r="C288">
        <v>1.8942714132129999E-3</v>
      </c>
      <c r="D288">
        <v>383.09982300000001</v>
      </c>
      <c r="E288">
        <v>36.355975999999899</v>
      </c>
      <c r="F288">
        <v>1.397894325038E-3</v>
      </c>
      <c r="G288">
        <v>35.9086649999999</v>
      </c>
      <c r="H288">
        <v>227.82067900000001</v>
      </c>
      <c r="I288">
        <v>626388.14181748906</v>
      </c>
      <c r="J288">
        <v>183048.66165497099</v>
      </c>
      <c r="K288">
        <v>2433</v>
      </c>
      <c r="L288">
        <v>183048.66165497099</v>
      </c>
      <c r="M288">
        <v>0</v>
      </c>
      <c r="N288">
        <v>3.625187250362E-3</v>
      </c>
      <c r="O288">
        <v>1.9886291933390002E-3</v>
      </c>
      <c r="P288">
        <v>1.1733670531820001E-3</v>
      </c>
      <c r="Q288">
        <v>99.999999999939703</v>
      </c>
      <c r="R288">
        <v>161562.341360577</v>
      </c>
      <c r="S288">
        <v>21386.686391716601</v>
      </c>
      <c r="T288">
        <v>183049.027752294</v>
      </c>
    </row>
    <row r="289" spans="1:20" x14ac:dyDescent="0.2">
      <c r="A289">
        <v>305</v>
      </c>
      <c r="B289">
        <v>1722</v>
      </c>
      <c r="C289">
        <v>3.4626470475219999E-3</v>
      </c>
      <c r="D289">
        <v>331.37622099999902</v>
      </c>
      <c r="E289">
        <v>50.795226999999898</v>
      </c>
      <c r="F289">
        <v>2.0141784763090002E-3</v>
      </c>
      <c r="G289">
        <v>50.891841999999897</v>
      </c>
      <c r="H289">
        <v>173.29968299999899</v>
      </c>
      <c r="I289">
        <v>647267.07509083604</v>
      </c>
      <c r="J289">
        <v>81030.780830176504</v>
      </c>
      <c r="K289">
        <v>2434</v>
      </c>
      <c r="L289">
        <v>81030.780830176504</v>
      </c>
      <c r="M289">
        <v>0</v>
      </c>
      <c r="N289">
        <v>1.8721980204094001E-2</v>
      </c>
      <c r="O289">
        <v>4.4335515618399999E-3</v>
      </c>
      <c r="P289">
        <v>2.6958956768500001E-4</v>
      </c>
      <c r="Q289">
        <v>99.999931843562806</v>
      </c>
      <c r="R289">
        <v>61693.9397749786</v>
      </c>
      <c r="S289">
        <v>19237.003184916</v>
      </c>
      <c r="T289">
        <v>81030.942891738203</v>
      </c>
    </row>
    <row r="290" spans="1:20" x14ac:dyDescent="0.2">
      <c r="A290">
        <v>306</v>
      </c>
      <c r="B290">
        <v>1735</v>
      </c>
      <c r="C290">
        <v>3.2848173360800002E-4</v>
      </c>
      <c r="D290">
        <v>73.389610000000005</v>
      </c>
      <c r="E290">
        <v>20.8575529999999</v>
      </c>
      <c r="F290">
        <v>9.2120921849E-5</v>
      </c>
      <c r="G290">
        <v>48.752754000000003</v>
      </c>
      <c r="H290">
        <v>59.802002000000002</v>
      </c>
      <c r="I290">
        <v>478682.173607287</v>
      </c>
      <c r="J290">
        <v>159923.83023244501</v>
      </c>
      <c r="K290">
        <v>2435</v>
      </c>
      <c r="L290">
        <v>159923.83023244501</v>
      </c>
      <c r="M290">
        <v>0</v>
      </c>
      <c r="N290">
        <v>2.4460648921219999E-3</v>
      </c>
      <c r="O290">
        <v>5.2463709002899999E-4</v>
      </c>
      <c r="P290">
        <v>1.54385989248E-4</v>
      </c>
      <c r="Q290">
        <v>99.999999999939703</v>
      </c>
      <c r="R290">
        <v>74578.970868108707</v>
      </c>
      <c r="S290">
        <v>85245.179211997005</v>
      </c>
      <c r="T290">
        <v>159924.150080105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Lag_Time_Computation_2055</vt:lpstr>
      <vt:lpstr>Mary Creek</vt:lpstr>
      <vt:lpstr>Lag_Time_Ratios</vt:lpstr>
      <vt:lpstr>WHA Lag Times</vt:lpstr>
      <vt:lpstr>Watershed_Characteristics</vt:lpstr>
      <vt:lpstr>All_GeoHMS_Params</vt:lpstr>
      <vt:lpstr>Subbasin265</vt:lpstr>
      <vt:lpstr>CentroidFlowpath</vt:lpstr>
      <vt:lpstr>Longest_FlowPath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Erickson, Charles Landon (Landon) CIV USARMY CESWF (US</cp:lastModifiedBy>
  <cp:lastPrinted>2021-05-04T18:11:11Z</cp:lastPrinted>
  <dcterms:created xsi:type="dcterms:W3CDTF">1996-10-14T23:33:28Z</dcterms:created>
  <dcterms:modified xsi:type="dcterms:W3CDTF">2024-09-21T17:39:35Z</dcterms:modified>
</cp:coreProperties>
</file>